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'Sheet1'!$35:$35</definedName>
    <definedName name="_xlnm.Print_Area" localSheetId="0">'Sheet1'!$B$1:$AA$105</definedName>
  </definedNames>
  <calcPr fullCalcOnLoad="1"/>
</workbook>
</file>

<file path=xl/sharedStrings.xml><?xml version="1.0" encoding="utf-8"?>
<sst xmlns="http://schemas.openxmlformats.org/spreadsheetml/2006/main" count="166" uniqueCount="164">
  <si>
    <t>Екон.
класиф.</t>
  </si>
  <si>
    <t>Назив економске класификације</t>
  </si>
  <si>
    <t>Приходи из буџета
01 00</t>
  </si>
  <si>
    <t>Приходи из буџета - наменски приходи
01 02</t>
  </si>
  <si>
    <t>Донације од иностраних земаља
05 00</t>
  </si>
  <si>
    <t>Донације од међунар.орг.
06 00</t>
  </si>
  <si>
    <t xml:space="preserve"> Трансфери од других нивоа власти
07 00</t>
  </si>
  <si>
    <t>Трансфери од других нивоа власти - наменски и ненаменски трансфери из реп. буџета јединицама локалне самоуправе
07 08</t>
  </si>
  <si>
    <t>Трансфери од других нивоа власти - наменски капитални трансфери из републичког буџета
07 09</t>
  </si>
  <si>
    <t>Трансфери од других нивоа власти - трансфери из републичког буџета за поверене послове
07 10</t>
  </si>
  <si>
    <t>Трансфери од других нивоа власти - трансф. средства из репуб. буџ. за расходе за запослене у образовању
07 13</t>
  </si>
  <si>
    <t>Добровољни трансфери од физичких и правних лица
08 00</t>
  </si>
  <si>
    <t>Примања од продаје нефинансијске имовинe
09 00</t>
  </si>
  <si>
    <t>Примања од продаје нефин. имовине - прим. од продаје покретне имовине и непокретности
09 12</t>
  </si>
  <si>
    <t>Примања од отплате датих кредита и продаје финанс.имовине
12 00</t>
  </si>
  <si>
    <t>Примања од отплате датих кредита и продаје финанс.имовине - приходи од приватизације
12 04</t>
  </si>
  <si>
    <t>Нераспоређени вишак прихода из ранијих година 
13 00</t>
  </si>
  <si>
    <t>Нераспореден  вишак прих.из ранијих год. - наменски приходи
13 02</t>
  </si>
  <si>
    <t>Неутрошена средства од приватизације из ранијих година
14 00</t>
  </si>
  <si>
    <t>Неутрошена средства донација из ранијих година
15 00</t>
  </si>
  <si>
    <t>11а</t>
  </si>
  <si>
    <t>11b</t>
  </si>
  <si>
    <t>11c</t>
  </si>
  <si>
    <t>4111</t>
  </si>
  <si>
    <t>Плате, додаци и накнаде запослених</t>
  </si>
  <si>
    <t>411</t>
  </si>
  <si>
    <t>ПЛАТЕ, ДОДАЦИ И НАКНАДЕ ЗАПОСЛЕНИХ (ЗАРАДЕ)</t>
  </si>
  <si>
    <t>4121</t>
  </si>
  <si>
    <t>Допринос за пензијско и инвалидско осигурање</t>
  </si>
  <si>
    <t>4122</t>
  </si>
  <si>
    <t>Допринос за здравствено осигурање</t>
  </si>
  <si>
    <t>4123</t>
  </si>
  <si>
    <t>Допринос за незапосленост</t>
  </si>
  <si>
    <t>412</t>
  </si>
  <si>
    <t>СОЦИЈАЛНИ ДОПРИНОСИ НА ТЕРЕТ ПОСЛОДАВЦА</t>
  </si>
  <si>
    <t>4131</t>
  </si>
  <si>
    <t>Накнаде у натури</t>
  </si>
  <si>
    <t>413</t>
  </si>
  <si>
    <t>НАКНАДЕ У НАТУРИ</t>
  </si>
  <si>
    <t>4151</t>
  </si>
  <si>
    <t>Накнаде трошкова за запослене</t>
  </si>
  <si>
    <t>415</t>
  </si>
  <si>
    <t>НАКНАДЕ ТРОШКОВА ЗА ЗАПОСЛЕНЕ</t>
  </si>
  <si>
    <t>4161</t>
  </si>
  <si>
    <t>Награде запосленима и остали посебни расходи</t>
  </si>
  <si>
    <t>416</t>
  </si>
  <si>
    <t>НАГРАДЕ ЗАПОСЛЕНИМА И  ОСТАЛИ ПОСЕБНИ РАСХОДИ</t>
  </si>
  <si>
    <t>4211</t>
  </si>
  <si>
    <t>Трошкови платног промета и банкарских услуга</t>
  </si>
  <si>
    <t>4212</t>
  </si>
  <si>
    <t>Енергетске услуге</t>
  </si>
  <si>
    <t>4213</t>
  </si>
  <si>
    <t>Комуналне услуге</t>
  </si>
  <si>
    <t>4214</t>
  </si>
  <si>
    <t>Услуге комуникација</t>
  </si>
  <si>
    <t>4215</t>
  </si>
  <si>
    <t>Трошкови осигурања</t>
  </si>
  <si>
    <t>421</t>
  </si>
  <si>
    <t>СТАЛНИ ТРОШКОВИ</t>
  </si>
  <si>
    <t>4221</t>
  </si>
  <si>
    <t>Трошкови службених путовања у земљи</t>
  </si>
  <si>
    <t>422</t>
  </si>
  <si>
    <t>ТРОШКОВИ ПУТОВАЊА</t>
  </si>
  <si>
    <t>4232</t>
  </si>
  <si>
    <t>Компјутерске услуге</t>
  </si>
  <si>
    <t>4233</t>
  </si>
  <si>
    <t>Услуге образовања и усавршавања запослених</t>
  </si>
  <si>
    <t>4234</t>
  </si>
  <si>
    <t>Услуге информисања</t>
  </si>
  <si>
    <t>4235</t>
  </si>
  <si>
    <t>Стручне услуге</t>
  </si>
  <si>
    <t>4236</t>
  </si>
  <si>
    <t>Услуге за домаћинство и угоститељство</t>
  </si>
  <si>
    <t>4237</t>
  </si>
  <si>
    <t>Репрезентација</t>
  </si>
  <si>
    <t>4239</t>
  </si>
  <si>
    <t>Остале опште услуге</t>
  </si>
  <si>
    <t>423</t>
  </si>
  <si>
    <t>УСЛУГЕ ПО УГОВОРУ</t>
  </si>
  <si>
    <t>4242</t>
  </si>
  <si>
    <t>Услуге образовања, културе и спорта</t>
  </si>
  <si>
    <t>424</t>
  </si>
  <si>
    <t>СПЕЦИЈАЛИЗОВАНЕ УСЛУГЕ</t>
  </si>
  <si>
    <t>4251</t>
  </si>
  <si>
    <t>Текуће поправке и одржавање зграда и објеката</t>
  </si>
  <si>
    <t>4252</t>
  </si>
  <si>
    <t>Текуће поправке и одржавање опреме</t>
  </si>
  <si>
    <t>425</t>
  </si>
  <si>
    <t>ТЕКУЋЕ ПОПРАВКЕ И ОДРЖАВАЊЕ</t>
  </si>
  <si>
    <t>4261</t>
  </si>
  <si>
    <t>Административни материјал</t>
  </si>
  <si>
    <t>4263</t>
  </si>
  <si>
    <t>Материјали за образовање и усавршавање запослених</t>
  </si>
  <si>
    <t>4266</t>
  </si>
  <si>
    <t>Материјали за образовање, културу и спорт</t>
  </si>
  <si>
    <t>4268</t>
  </si>
  <si>
    <t>Материјали за одржавање хигијене и угоститељство</t>
  </si>
  <si>
    <t>426</t>
  </si>
  <si>
    <t>МАТЕРИЈАЛ</t>
  </si>
  <si>
    <t>Казне за кашњење</t>
  </si>
  <si>
    <t>444</t>
  </si>
  <si>
    <t>ПРАТЕЋИ ТРОШКОВИ ЗАДУЖИВАЊА</t>
  </si>
  <si>
    <t>4651</t>
  </si>
  <si>
    <t>Остале текуће дотације и трансфери</t>
  </si>
  <si>
    <t>465</t>
  </si>
  <si>
    <t>ОСТАЛЕ ДОТАЦИЈЕ И ТРАНСФЕРИ</t>
  </si>
  <si>
    <t>4822</t>
  </si>
  <si>
    <t>Обавезне таксе</t>
  </si>
  <si>
    <t>482</t>
  </si>
  <si>
    <t>ПОРЕЗИ, ОБАВЕЗНЕ ТАКСЕ И КАЗНЕ</t>
  </si>
  <si>
    <t>5114</t>
  </si>
  <si>
    <t>Пројектно планирање</t>
  </si>
  <si>
    <t>511</t>
  </si>
  <si>
    <t>ЗГРАДЕ И ГРАЂЕВИНСКИ ОБЈЕКТИ</t>
  </si>
  <si>
    <t>5122</t>
  </si>
  <si>
    <t>Административна опрема</t>
  </si>
  <si>
    <t>5126</t>
  </si>
  <si>
    <t>Опрема за образовање, науку, културу и спорт</t>
  </si>
  <si>
    <t>512</t>
  </si>
  <si>
    <t>МАШИНЕ И ОПРЕМА</t>
  </si>
  <si>
    <t>УКУПНО:</t>
  </si>
  <si>
    <t>Укупна буџетска средства:</t>
  </si>
  <si>
    <t xml:space="preserve"> </t>
  </si>
  <si>
    <t>Укупна додатна средства:</t>
  </si>
  <si>
    <t>Сопствени приходи буџетских корисника</t>
  </si>
  <si>
    <t>Сопствени приходи буџетских корисника                04 00</t>
  </si>
  <si>
    <t>Расходи и издаци из прихода, примања и пренетих неутрошених средстава</t>
  </si>
  <si>
    <t>Број:</t>
  </si>
  <si>
    <t>Датум:</t>
  </si>
  <si>
    <t>Приходи из буџета</t>
  </si>
  <si>
    <t>Укупно:</t>
  </si>
  <si>
    <t>Шифра (ознака извора финансирања)</t>
  </si>
  <si>
    <t>01 00</t>
  </si>
  <si>
    <t>04 00</t>
  </si>
  <si>
    <t>ТЕКУЋИ РАСХОДИ И ИЗДАЦИ</t>
  </si>
  <si>
    <t>Укупна расходи:</t>
  </si>
  <si>
    <t>Број конта</t>
  </si>
  <si>
    <t>Текући трансфери од других нивоа власти</t>
  </si>
  <si>
    <t>07 00</t>
  </si>
  <si>
    <t>Текући трансфери од других нивоа власти - Град             07 00</t>
  </si>
  <si>
    <t>Исплата накнада за време одсуствовања с посла</t>
  </si>
  <si>
    <t>СОЦИЈАЛНА ДАВАЊА ЗАПОСЛЕНИМА</t>
  </si>
  <si>
    <t>Трошкови службених путовања у иностранство</t>
  </si>
  <si>
    <t>Опрема за производњу, моторна, непокретна и немоторна опрема</t>
  </si>
  <si>
    <t>Нематеријална имовина</t>
  </si>
  <si>
    <t>НЕМАТЕРИЈАЛНА ИМОВИНА</t>
  </si>
  <si>
    <t>13 06</t>
  </si>
  <si>
    <t>Нераспоређени вишак прихода из ранијих година</t>
  </si>
  <si>
    <t>Отпремнине и помоћи</t>
  </si>
  <si>
    <t>Административне услуге</t>
  </si>
  <si>
    <t>4821</t>
  </si>
  <si>
    <t>Остали порези</t>
  </si>
  <si>
    <t>Медицинске услуге</t>
  </si>
  <si>
    <t>Опрема за јавну безбедност</t>
  </si>
  <si>
    <t>Закуп имовине и опреме</t>
  </si>
  <si>
    <t>Укупни приходи</t>
  </si>
  <si>
    <t>Утрошени приходи</t>
  </si>
  <si>
    <t>Неутрошени приходи</t>
  </si>
  <si>
    <t>ФИНАНСИЈСКИ ИЗВЕШТАЈ ЗА 2022. ГОДИНУ</t>
  </si>
  <si>
    <t>Мешовити и неодређени приходи</t>
  </si>
  <si>
    <t>Помоћ у медицинском лечењу запосленог или чланова уже породице и друге помоћи запосленом</t>
  </si>
  <si>
    <t>Сопствени приходи буџетских корисника     04 00</t>
  </si>
  <si>
    <t>Нераспоређени вишак прихода из ранијих година 13 06</t>
  </si>
  <si>
    <t>24.02.2023.</t>
  </si>
</sst>
</file>

<file path=xl/styles.xml><?xml version="1.0" encoding="utf-8"?>
<styleSheet xmlns="http://schemas.openxmlformats.org/spreadsheetml/2006/main">
  <numFmts count="22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_-* #,##0\ _Д_и_н_._-;\-* #,##0\ _Д_и_н_._-;_-* &quot;-&quot;\ _Д_и_н_._-;_-@_-"/>
    <numFmt numFmtId="165" formatCode="_-* #,##0.00\ _Д_и_н_._-;\-* #,##0.00\ _Д_и_н_._-;_-* &quot;-&quot;??\ _Д_и_н_.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4">
    <font>
      <sz val="10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2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7.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7.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7.2"/>
      <color theme="10"/>
      <name val="Arial"/>
      <family val="0"/>
    </font>
    <font>
      <u val="single"/>
      <sz val="17.2"/>
      <color theme="11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3" applyNumberFormat="0" applyAlignment="0" applyProtection="0"/>
    <xf numFmtId="0" fontId="42" fillId="29" borderId="4" applyNumberFormat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7" fillId="0" borderId="0">
      <alignment/>
      <protection/>
    </xf>
    <xf numFmtId="0" fontId="49" fillId="0" borderId="8" applyNumberFormat="0" applyFill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4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 applyProtection="1">
      <alignment horizontal="right" vertical="center"/>
      <protection/>
    </xf>
    <xf numFmtId="4" fontId="8" fillId="33" borderId="13" xfId="0" applyNumberFormat="1" applyFont="1" applyFill="1" applyBorder="1" applyAlignment="1" applyProtection="1">
      <alignment horizontal="right" vertical="center"/>
      <protection locked="0"/>
    </xf>
    <xf numFmtId="4" fontId="10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13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vertical="center"/>
    </xf>
    <xf numFmtId="0" fontId="12" fillId="0" borderId="14" xfId="0" applyFont="1" applyBorder="1" applyAlignment="1">
      <alignment horizontal="right" vertical="center"/>
    </xf>
    <xf numFmtId="4" fontId="10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10" fillId="0" borderId="17" xfId="0" applyFont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4" fontId="10" fillId="0" borderId="13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3" xfId="53" applyFont="1" applyFill="1" applyBorder="1" applyAlignment="1">
      <alignment vertical="center" wrapText="1"/>
      <protection/>
    </xf>
    <xf numFmtId="0" fontId="9" fillId="0" borderId="13" xfId="53" applyFont="1" applyFill="1" applyBorder="1" applyAlignment="1">
      <alignment vertical="center" wrapText="1"/>
      <protection/>
    </xf>
    <xf numFmtId="49" fontId="6" fillId="0" borderId="13" xfId="53" applyNumberFormat="1" applyFont="1" applyFill="1" applyBorder="1" applyAlignment="1">
      <alignment vertical="center" wrapText="1"/>
      <protection/>
    </xf>
    <xf numFmtId="49" fontId="9" fillId="0" borderId="13" xfId="53" applyNumberFormat="1" applyFont="1" applyFill="1" applyBorder="1" applyAlignment="1">
      <alignment vertical="center" wrapText="1"/>
      <protection/>
    </xf>
    <xf numFmtId="4" fontId="13" fillId="34" borderId="0" xfId="0" applyNumberFormat="1" applyFont="1" applyFill="1" applyAlignment="1">
      <alignment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" fontId="8" fillId="0" borderId="16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0" fontId="6" fillId="0" borderId="13" xfId="53" applyFont="1" applyFill="1" applyBorder="1" applyAlignment="1">
      <alignment horizontal="left" vertical="center" wrapText="1"/>
      <protection/>
    </xf>
    <xf numFmtId="49" fontId="15" fillId="0" borderId="13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13" xfId="53" applyFont="1" applyFill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7" xfId="53" applyFont="1" applyFill="1" applyBorder="1" applyAlignment="1">
      <alignment vertical="center" wrapText="1"/>
      <protection/>
    </xf>
    <xf numFmtId="0" fontId="6" fillId="0" borderId="17" xfId="53" applyFont="1" applyFill="1" applyBorder="1" applyAlignment="1">
      <alignment vertical="center" wrapText="1"/>
      <protection/>
    </xf>
    <xf numFmtId="0" fontId="9" fillId="0" borderId="17" xfId="53" applyFont="1" applyFill="1" applyBorder="1" applyAlignment="1">
      <alignment vertical="center" wrapText="1"/>
      <protection/>
    </xf>
    <xf numFmtId="0" fontId="0" fillId="0" borderId="23" xfId="0" applyBorder="1" applyAlignment="1">
      <alignment/>
    </xf>
    <xf numFmtId="0" fontId="8" fillId="0" borderId="13" xfId="0" applyFont="1" applyBorder="1" applyAlignment="1">
      <alignment horizontal="center" vertical="center"/>
    </xf>
    <xf numFmtId="0" fontId="9" fillId="0" borderId="24" xfId="53" applyFont="1" applyFill="1" applyBorder="1" applyAlignment="1">
      <alignment vertical="center" wrapText="1"/>
      <protection/>
    </xf>
    <xf numFmtId="0" fontId="6" fillId="0" borderId="16" xfId="53" applyFont="1" applyFill="1" applyBorder="1" applyAlignment="1">
      <alignment vertical="center" wrapText="1"/>
      <protection/>
    </xf>
    <xf numFmtId="4" fontId="8" fillId="33" borderId="17" xfId="0" applyNumberFormat="1" applyFont="1" applyFill="1" applyBorder="1" applyAlignment="1" applyProtection="1">
      <alignment horizontal="right" vertical="center"/>
      <protection/>
    </xf>
    <xf numFmtId="0" fontId="6" fillId="0" borderId="19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4" fontId="12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4" fontId="12" fillId="0" borderId="0" xfId="0" applyNumberFormat="1" applyFont="1" applyBorder="1" applyAlignment="1">
      <alignment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4" fontId="12" fillId="0" borderId="13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" fontId="12" fillId="0" borderId="24" xfId="0" applyNumberFormat="1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4" fontId="12" fillId="0" borderId="29" xfId="0" applyNumberFormat="1" applyFont="1" applyBorder="1" applyAlignment="1">
      <alignment horizontal="right" vertical="center" wrapText="1"/>
    </xf>
    <xf numFmtId="4" fontId="12" fillId="0" borderId="17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</cellXfs>
  <cellStyles count="50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_Табела1" xfId="53"/>
    <cellStyle name="Povezana ćelija" xfId="54"/>
    <cellStyle name="Percent" xfId="55"/>
    <cellStyle name="Tekst objašnjenja" xfId="56"/>
    <cellStyle name="Tekst upozorenja" xfId="57"/>
    <cellStyle name="Ukupno" xfId="58"/>
    <cellStyle name="Unos" xfId="59"/>
    <cellStyle name="Currency" xfId="60"/>
    <cellStyle name="Currency [0]" xfId="61"/>
    <cellStyle name="Comma" xfId="62"/>
    <cellStyle name="Comma [0]" xfId="63"/>
  </cellStyles>
  <dxfs count="1"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1695450</xdr:colOff>
      <xdr:row>0</xdr:row>
      <xdr:rowOff>19050</xdr:rowOff>
    </xdr:from>
    <xdr:to>
      <xdr:col>23</xdr:col>
      <xdr:colOff>895350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9050"/>
          <a:ext cx="4552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lerija%20Mamuzic\Documents\GLURM%202017\KVARTALI\I%20KVARTAL\FinPlanIndir%20-%20Gal.%20Lik.%20Umetn.%20Sp.%20Zb.%20Rajko%20Mamuzic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lanIndir"/>
      <sheetName val="Табела1"/>
      <sheetName val="Табела2"/>
      <sheetName val="Табела3"/>
    </sheetNames>
    <sheetDataSet>
      <sheetData sheetId="3"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9">
          <cell r="G29">
            <v>0</v>
          </cell>
        </row>
        <row r="30">
          <cell r="G30">
            <v>0</v>
          </cell>
        </row>
        <row r="35">
          <cell r="G35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6">
          <cell r="G46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8">
          <cell r="G58">
            <v>0</v>
          </cell>
        </row>
        <row r="61">
          <cell r="G61">
            <v>0</v>
          </cell>
        </row>
        <row r="63">
          <cell r="G63">
            <v>0</v>
          </cell>
        </row>
        <row r="65">
          <cell r="G65">
            <v>0</v>
          </cell>
        </row>
        <row r="83">
          <cell r="G83">
            <v>0</v>
          </cell>
        </row>
        <row r="85">
          <cell r="G85">
            <v>0</v>
          </cell>
        </row>
        <row r="94">
          <cell r="G94">
            <v>0</v>
          </cell>
        </row>
        <row r="95">
          <cell r="G95">
            <v>0</v>
          </cell>
        </row>
        <row r="110">
          <cell r="G110">
            <v>0</v>
          </cell>
        </row>
        <row r="112">
          <cell r="G112">
            <v>0</v>
          </cell>
        </row>
        <row r="120">
          <cell r="G120">
            <v>0</v>
          </cell>
        </row>
        <row r="121">
          <cell r="G121">
            <v>0</v>
          </cell>
        </row>
        <row r="123">
          <cell r="G123">
            <v>0</v>
          </cell>
        </row>
        <row r="127">
          <cell r="G127">
            <v>0</v>
          </cell>
        </row>
        <row r="129">
          <cell r="G129">
            <v>0</v>
          </cell>
        </row>
        <row r="131">
          <cell r="G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105"/>
  <sheetViews>
    <sheetView tabSelected="1" view="pageLayout" zoomScaleSheetLayoutView="172" workbookViewId="0" topLeftCell="A1">
      <selection activeCell="C7" sqref="C7"/>
    </sheetView>
  </sheetViews>
  <sheetFormatPr defaultColWidth="9.140625" defaultRowHeight="12.75"/>
  <cols>
    <col min="2" max="2" width="9.8515625" style="0" customWidth="1"/>
    <col min="3" max="3" width="45.140625" style="0" customWidth="1"/>
    <col min="4" max="4" width="19.57421875" style="0" customWidth="1"/>
    <col min="5" max="5" width="15.57421875" style="0" customWidth="1"/>
    <col min="6" max="6" width="15.57421875" style="0" hidden="1" customWidth="1"/>
    <col min="7" max="7" width="0.13671875" style="0" hidden="1" customWidth="1"/>
    <col min="8" max="8" width="15.00390625" style="0" hidden="1" customWidth="1"/>
    <col min="9" max="9" width="15.140625" style="0" hidden="1" customWidth="1"/>
    <col min="10" max="10" width="17.28125" style="0" hidden="1" customWidth="1"/>
    <col min="11" max="13" width="18.140625" style="0" hidden="1" customWidth="1"/>
    <col min="14" max="15" width="17.7109375" style="0" hidden="1" customWidth="1"/>
    <col min="16" max="17" width="15.00390625" style="0" hidden="1" customWidth="1"/>
    <col min="18" max="18" width="17.8515625" style="0" hidden="1" customWidth="1"/>
    <col min="19" max="19" width="16.00390625" style="0" hidden="1" customWidth="1"/>
    <col min="20" max="20" width="17.140625" style="0" hidden="1" customWidth="1"/>
    <col min="21" max="21" width="16.00390625" style="0" hidden="1" customWidth="1"/>
    <col min="22" max="22" width="17.140625" style="0" hidden="1" customWidth="1"/>
    <col min="23" max="23" width="16.00390625" style="0" hidden="1" customWidth="1"/>
    <col min="24" max="24" width="20.140625" style="0" customWidth="1"/>
    <col min="25" max="25" width="17.140625" style="0" customWidth="1"/>
    <col min="26" max="26" width="14.140625" style="0" customWidth="1"/>
    <col min="32" max="33" width="11.8515625" style="0" customWidth="1"/>
    <col min="46" max="46" width="19.7109375" style="0" customWidth="1"/>
  </cols>
  <sheetData>
    <row r="1" spans="2:27" ht="15" customHeight="1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2:27" ht="14.2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2:27" ht="15.75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</row>
    <row r="4" spans="2:27" ht="12.75" customHeight="1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</row>
    <row r="5" spans="2:25" ht="12.7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X5" s="1"/>
      <c r="Y5" s="1"/>
    </row>
    <row r="6" spans="2:25" ht="21" customHeight="1">
      <c r="B6" s="42" t="s">
        <v>127</v>
      </c>
      <c r="C6" s="99">
        <v>114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X6" s="1"/>
      <c r="Y6" s="1"/>
    </row>
    <row r="7" spans="2:25" ht="21" customHeight="1">
      <c r="B7" s="42" t="s">
        <v>128</v>
      </c>
      <c r="C7" s="99" t="s">
        <v>163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X7" s="1"/>
      <c r="Y7" s="1"/>
    </row>
    <row r="8" spans="2:25" ht="21" customHeight="1">
      <c r="B8" s="42"/>
      <c r="C8" s="86" t="s">
        <v>158</v>
      </c>
      <c r="D8" s="86"/>
      <c r="E8" s="86"/>
      <c r="F8" s="86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X8" s="1"/>
      <c r="Y8" s="1"/>
    </row>
    <row r="9" spans="2:25" ht="21" customHeight="1">
      <c r="B9" s="42"/>
      <c r="C9" s="86"/>
      <c r="D9" s="86"/>
      <c r="E9" s="86"/>
      <c r="F9" s="86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X9" s="1"/>
      <c r="Y9" s="1"/>
    </row>
    <row r="10" spans="2:25" ht="21" customHeight="1">
      <c r="B10" s="42"/>
      <c r="C10" s="43"/>
      <c r="D10" s="43"/>
      <c r="E10" s="43"/>
      <c r="F10" s="43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X10" s="1"/>
      <c r="Y10" s="1"/>
    </row>
    <row r="11" spans="2:25" ht="33" customHeight="1">
      <c r="B11" s="87" t="s">
        <v>136</v>
      </c>
      <c r="C11" s="76" t="s">
        <v>1</v>
      </c>
      <c r="D11" s="76" t="s">
        <v>131</v>
      </c>
      <c r="E11" s="73" t="s">
        <v>155</v>
      </c>
      <c r="F11" s="88"/>
      <c r="G11" s="89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X11" s="73" t="s">
        <v>156</v>
      </c>
      <c r="Y11" s="76" t="s">
        <v>157</v>
      </c>
    </row>
    <row r="12" spans="2:25" ht="21" customHeight="1">
      <c r="B12" s="87"/>
      <c r="C12" s="77"/>
      <c r="D12" s="77"/>
      <c r="E12" s="74"/>
      <c r="F12" s="90"/>
      <c r="G12" s="9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X12" s="74"/>
      <c r="Y12" s="77"/>
    </row>
    <row r="13" spans="2:25" ht="27.75" customHeight="1">
      <c r="B13" s="87"/>
      <c r="C13" s="78"/>
      <c r="D13" s="78"/>
      <c r="E13" s="75"/>
      <c r="F13" s="92"/>
      <c r="G13" s="93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X13" s="75"/>
      <c r="Y13" s="78"/>
    </row>
    <row r="14" spans="2:25" ht="21" customHeight="1">
      <c r="B14" s="47">
        <v>1</v>
      </c>
      <c r="C14" s="47">
        <v>2</v>
      </c>
      <c r="D14" s="47">
        <v>3</v>
      </c>
      <c r="E14" s="96">
        <v>4</v>
      </c>
      <c r="F14" s="97"/>
      <c r="G14" s="98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X14" s="67">
        <v>5</v>
      </c>
      <c r="Y14" s="67">
        <v>6</v>
      </c>
    </row>
    <row r="15" spans="2:25" ht="21" customHeight="1">
      <c r="B15" s="45">
        <v>7911</v>
      </c>
      <c r="C15" s="50" t="s">
        <v>129</v>
      </c>
      <c r="D15" s="46" t="s">
        <v>132</v>
      </c>
      <c r="E15" s="83">
        <v>24611909.42</v>
      </c>
      <c r="F15" s="84"/>
      <c r="G15" s="85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X15" s="70">
        <v>24611909.42</v>
      </c>
      <c r="Y15" s="66">
        <f>E15-X15</f>
        <v>0</v>
      </c>
    </row>
    <row r="16" spans="2:25" ht="21" customHeight="1">
      <c r="B16" s="45">
        <v>7421</v>
      </c>
      <c r="C16" s="50" t="s">
        <v>124</v>
      </c>
      <c r="D16" s="46" t="s">
        <v>133</v>
      </c>
      <c r="E16" s="83">
        <v>52750</v>
      </c>
      <c r="F16" s="84"/>
      <c r="G16" s="85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X16" s="71">
        <v>52750</v>
      </c>
      <c r="Y16" s="66">
        <f>E16-X16</f>
        <v>0</v>
      </c>
    </row>
    <row r="17" spans="2:27" ht="21" customHeight="1">
      <c r="B17" s="45">
        <v>7451</v>
      </c>
      <c r="C17" s="50" t="s">
        <v>159</v>
      </c>
      <c r="D17" s="46" t="s">
        <v>133</v>
      </c>
      <c r="E17" s="83">
        <v>270674</v>
      </c>
      <c r="F17" s="84"/>
      <c r="G17" s="85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X17" s="69">
        <v>114174</v>
      </c>
      <c r="Y17" s="66">
        <f>E17-X17</f>
        <v>156500</v>
      </c>
      <c r="Z17" s="68"/>
      <c r="AA17" s="68"/>
    </row>
    <row r="18" spans="2:27" ht="21" customHeight="1">
      <c r="B18" s="45">
        <v>7331</v>
      </c>
      <c r="C18" s="50" t="s">
        <v>137</v>
      </c>
      <c r="D18" s="46" t="s">
        <v>138</v>
      </c>
      <c r="E18" s="83">
        <v>778780.31</v>
      </c>
      <c r="F18" s="84"/>
      <c r="G18" s="85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X18" s="71">
        <v>778780.31</v>
      </c>
      <c r="Y18" s="66">
        <f>E18-X18</f>
        <v>0</v>
      </c>
      <c r="Z18" s="1"/>
      <c r="AA18" s="1"/>
    </row>
    <row r="19" spans="2:27" ht="33" customHeight="1">
      <c r="B19" s="45">
        <v>321311</v>
      </c>
      <c r="C19" s="50" t="s">
        <v>147</v>
      </c>
      <c r="D19" s="46" t="s">
        <v>146</v>
      </c>
      <c r="E19" s="83">
        <v>25312.27</v>
      </c>
      <c r="F19" s="84"/>
      <c r="G19" s="85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X19" s="69">
        <v>722.73</v>
      </c>
      <c r="Y19" s="66">
        <f>E19-X19</f>
        <v>24589.54</v>
      </c>
      <c r="Z19" s="68"/>
      <c r="AA19" s="68"/>
    </row>
    <row r="20" spans="2:25" ht="21" customHeight="1">
      <c r="B20" s="80" t="s">
        <v>130</v>
      </c>
      <c r="C20" s="81"/>
      <c r="D20" s="82"/>
      <c r="E20" s="83">
        <f>E15+E16+E17+E18+E19</f>
        <v>25739426</v>
      </c>
      <c r="F20" s="84"/>
      <c r="G20" s="85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X20" s="72">
        <f>X15+X16+X17+X18+X19</f>
        <v>25558336.46</v>
      </c>
      <c r="Y20" s="66">
        <f>Y17+Y19</f>
        <v>181089.54</v>
      </c>
    </row>
    <row r="21" spans="2:25" ht="21" customHeight="1">
      <c r="B21" s="53"/>
      <c r="C21" s="51"/>
      <c r="D21" s="51"/>
      <c r="E21" s="54"/>
      <c r="F21" s="54"/>
      <c r="G21" s="54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X21" s="1"/>
      <c r="Y21" s="1"/>
    </row>
    <row r="22" spans="2:25" ht="21" customHeight="1">
      <c r="B22" s="53"/>
      <c r="C22" s="51"/>
      <c r="D22" s="51"/>
      <c r="E22" s="54"/>
      <c r="F22" s="54"/>
      <c r="G22" s="54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X22" s="1"/>
      <c r="Y22" s="1"/>
    </row>
    <row r="23" spans="2:25" ht="21" customHeight="1">
      <c r="B23" s="53"/>
      <c r="C23" s="51"/>
      <c r="D23" s="51"/>
      <c r="E23" s="54"/>
      <c r="F23" s="54"/>
      <c r="G23" s="54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X23" s="1"/>
      <c r="Y23" s="1"/>
    </row>
    <row r="24" spans="2:25" ht="21" customHeight="1">
      <c r="B24" s="53"/>
      <c r="C24" s="51"/>
      <c r="D24" s="51"/>
      <c r="E24" s="54"/>
      <c r="F24" s="54"/>
      <c r="G24" s="54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X24" s="1"/>
      <c r="Y24" s="1"/>
    </row>
    <row r="25" spans="2:25" ht="21" customHeight="1">
      <c r="B25" s="53"/>
      <c r="C25" s="51"/>
      <c r="D25" s="51"/>
      <c r="E25" s="54"/>
      <c r="F25" s="54"/>
      <c r="G25" s="54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X25" s="1"/>
      <c r="Y25" s="1"/>
    </row>
    <row r="26" spans="2:25" ht="21" customHeight="1">
      <c r="B26" s="53"/>
      <c r="C26" s="51"/>
      <c r="D26" s="51"/>
      <c r="E26" s="54"/>
      <c r="F26" s="54"/>
      <c r="G26" s="54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X26" s="1"/>
      <c r="Y26" s="39"/>
    </row>
    <row r="27" spans="2:25" ht="21" customHeight="1">
      <c r="B27" s="53"/>
      <c r="C27" s="51"/>
      <c r="D27" s="51"/>
      <c r="E27" s="54"/>
      <c r="F27" s="54"/>
      <c r="G27" s="54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X27" s="1"/>
      <c r="Y27" s="1"/>
    </row>
    <row r="28" spans="2:25" ht="21" customHeight="1">
      <c r="B28" s="53"/>
      <c r="C28" s="51"/>
      <c r="D28" s="51"/>
      <c r="E28" s="54"/>
      <c r="F28" s="54"/>
      <c r="G28" s="54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X28" s="1"/>
      <c r="Y28" s="1"/>
    </row>
    <row r="29" spans="2:25" ht="21" customHeight="1">
      <c r="B29" s="53"/>
      <c r="C29" s="51"/>
      <c r="D29" s="51"/>
      <c r="E29" s="54"/>
      <c r="F29" s="54"/>
      <c r="G29" s="54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X29" s="1"/>
      <c r="Y29" s="1"/>
    </row>
    <row r="30" spans="2:25" ht="21" customHeight="1">
      <c r="B30" s="53"/>
      <c r="C30" s="51"/>
      <c r="D30" s="51"/>
      <c r="E30" s="54"/>
      <c r="F30" s="54"/>
      <c r="G30" s="54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X30" s="1"/>
      <c r="Y30" s="1"/>
    </row>
    <row r="31" spans="2:25" ht="21" customHeight="1">
      <c r="B31" s="42"/>
      <c r="C31" s="43"/>
      <c r="D31" s="43"/>
      <c r="E31" s="48"/>
      <c r="F31" s="43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X31" s="1"/>
      <c r="Y31" s="1"/>
    </row>
    <row r="32" spans="2:25" ht="21" customHeight="1">
      <c r="B32" s="42"/>
      <c r="C32" s="86" t="s">
        <v>134</v>
      </c>
      <c r="D32" s="86"/>
      <c r="E32" s="86"/>
      <c r="F32" s="86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X32" s="1"/>
      <c r="Y32" s="1"/>
    </row>
    <row r="33" spans="2:25" ht="16.5" customHeight="1">
      <c r="B33" s="42"/>
      <c r="C33" s="86"/>
      <c r="D33" s="86"/>
      <c r="E33" s="86"/>
      <c r="F33" s="86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X33" s="1"/>
      <c r="Y33" s="1"/>
    </row>
    <row r="34" spans="2:25" ht="17.25" customHeight="1">
      <c r="B34" s="42"/>
      <c r="C34" s="44"/>
      <c r="D34" s="44"/>
      <c r="E34" s="44"/>
      <c r="F34" s="44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X34" s="1"/>
      <c r="Y34" s="1"/>
    </row>
    <row r="35" spans="2:27" ht="73.5" customHeight="1" thickBot="1">
      <c r="B35" s="55" t="s">
        <v>0</v>
      </c>
      <c r="C35" s="28" t="s">
        <v>1</v>
      </c>
      <c r="D35" s="2" t="s">
        <v>126</v>
      </c>
      <c r="E35" s="2" t="s">
        <v>2</v>
      </c>
      <c r="F35" s="2" t="s">
        <v>3</v>
      </c>
      <c r="G35" s="2" t="s">
        <v>125</v>
      </c>
      <c r="H35" s="2" t="s">
        <v>4</v>
      </c>
      <c r="I35" s="2" t="s">
        <v>5</v>
      </c>
      <c r="J35" s="2" t="s">
        <v>6</v>
      </c>
      <c r="K35" s="2" t="s">
        <v>7</v>
      </c>
      <c r="L35" s="2" t="s">
        <v>8</v>
      </c>
      <c r="M35" s="2" t="s">
        <v>9</v>
      </c>
      <c r="N35" s="2" t="s">
        <v>10</v>
      </c>
      <c r="O35" s="2" t="s">
        <v>11</v>
      </c>
      <c r="P35" s="2" t="s">
        <v>12</v>
      </c>
      <c r="Q35" s="2" t="s">
        <v>13</v>
      </c>
      <c r="R35" s="2" t="s">
        <v>14</v>
      </c>
      <c r="S35" s="2" t="s">
        <v>15</v>
      </c>
      <c r="T35" s="2" t="s">
        <v>16</v>
      </c>
      <c r="U35" s="2" t="s">
        <v>17</v>
      </c>
      <c r="V35" s="2" t="s">
        <v>18</v>
      </c>
      <c r="W35" s="35" t="s">
        <v>19</v>
      </c>
      <c r="X35" s="2" t="s">
        <v>139</v>
      </c>
      <c r="Y35" s="2" t="s">
        <v>161</v>
      </c>
      <c r="Z35" s="2" t="s">
        <v>162</v>
      </c>
      <c r="AA35" s="1"/>
    </row>
    <row r="36" spans="2:26" s="1" customFormat="1" ht="13.5" thickTop="1">
      <c r="B36" s="29">
        <v>1</v>
      </c>
      <c r="C36" s="29">
        <v>2</v>
      </c>
      <c r="D36" s="3">
        <v>3</v>
      </c>
      <c r="E36" s="3">
        <v>4</v>
      </c>
      <c r="F36" s="3">
        <v>5</v>
      </c>
      <c r="G36" s="4">
        <v>7</v>
      </c>
      <c r="H36" s="4">
        <v>8</v>
      </c>
      <c r="I36" s="4">
        <v>9</v>
      </c>
      <c r="J36" s="4">
        <v>10</v>
      </c>
      <c r="K36" s="5">
        <v>11</v>
      </c>
      <c r="L36" s="4" t="s">
        <v>20</v>
      </c>
      <c r="M36" s="4" t="s">
        <v>21</v>
      </c>
      <c r="N36" s="4" t="s">
        <v>22</v>
      </c>
      <c r="O36" s="4">
        <v>12</v>
      </c>
      <c r="P36" s="4">
        <v>13</v>
      </c>
      <c r="Q36" s="4">
        <v>14</v>
      </c>
      <c r="R36" s="4">
        <v>15</v>
      </c>
      <c r="S36" s="4">
        <v>16</v>
      </c>
      <c r="T36" s="4">
        <v>17</v>
      </c>
      <c r="U36" s="4">
        <v>18</v>
      </c>
      <c r="V36" s="4">
        <v>20</v>
      </c>
      <c r="W36" s="36">
        <v>21</v>
      </c>
      <c r="X36" s="4">
        <v>6</v>
      </c>
      <c r="Y36" s="4">
        <v>6</v>
      </c>
      <c r="Z36" s="4">
        <v>7</v>
      </c>
    </row>
    <row r="37" spans="2:54" s="1" customFormat="1" ht="15">
      <c r="B37" s="30" t="s">
        <v>23</v>
      </c>
      <c r="C37" s="30" t="s">
        <v>24</v>
      </c>
      <c r="D37" s="6">
        <f>E37+G37+X37+Y37+Z37</f>
        <v>11145410.24</v>
      </c>
      <c r="E37" s="6">
        <v>11145410.24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7">
        <f>'[1]Табела3'!G5</f>
        <v>0</v>
      </c>
      <c r="X37" s="7"/>
      <c r="Y37" s="7"/>
      <c r="Z37" s="7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</row>
    <row r="38" spans="2:54" s="1" customFormat="1" ht="24">
      <c r="B38" s="31" t="s">
        <v>25</v>
      </c>
      <c r="C38" s="31" t="s">
        <v>26</v>
      </c>
      <c r="D38" s="8">
        <f>SUM(D37:D37)</f>
        <v>11145410.24</v>
      </c>
      <c r="E38" s="8">
        <f>SUM(E37:E37)</f>
        <v>11145410.24</v>
      </c>
      <c r="F38" s="8">
        <f aca="true" t="shared" si="0" ref="F38:U38">SUM(F37:F37)</f>
        <v>0</v>
      </c>
      <c r="G38" s="8">
        <f t="shared" si="0"/>
        <v>0</v>
      </c>
      <c r="H38" s="8">
        <f t="shared" si="0"/>
        <v>0</v>
      </c>
      <c r="I38" s="8">
        <f t="shared" si="0"/>
        <v>0</v>
      </c>
      <c r="J38" s="8">
        <f t="shared" si="0"/>
        <v>0</v>
      </c>
      <c r="K38" s="8">
        <f t="shared" si="0"/>
        <v>0</v>
      </c>
      <c r="L38" s="8">
        <f t="shared" si="0"/>
        <v>0</v>
      </c>
      <c r="M38" s="8">
        <f t="shared" si="0"/>
        <v>0</v>
      </c>
      <c r="N38" s="8">
        <f>SUM(N37:N37)</f>
        <v>0</v>
      </c>
      <c r="O38" s="8">
        <f>SUM(O37:O37)</f>
        <v>0</v>
      </c>
      <c r="P38" s="8">
        <f t="shared" si="0"/>
        <v>0</v>
      </c>
      <c r="Q38" s="8">
        <f t="shared" si="0"/>
        <v>0</v>
      </c>
      <c r="R38" s="8">
        <f t="shared" si="0"/>
        <v>0</v>
      </c>
      <c r="S38" s="8">
        <f t="shared" si="0"/>
        <v>0</v>
      </c>
      <c r="T38" s="8">
        <f t="shared" si="0"/>
        <v>0</v>
      </c>
      <c r="U38" s="8">
        <f t="shared" si="0"/>
        <v>0</v>
      </c>
      <c r="V38" s="8">
        <f>SUM(V37:V37)</f>
        <v>0</v>
      </c>
      <c r="W38" s="38">
        <f>'[1]Табела3'!G6</f>
        <v>0</v>
      </c>
      <c r="X38" s="8">
        <f>SUM(X37:X37)</f>
        <v>0</v>
      </c>
      <c r="Y38" s="8">
        <f>SUM(Y37:Y37)</f>
        <v>0</v>
      </c>
      <c r="Z38" s="8">
        <f>SUM(Z37:Z37)</f>
        <v>0</v>
      </c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</row>
    <row r="39" spans="2:54" s="1" customFormat="1" ht="15">
      <c r="B39" s="30" t="s">
        <v>27</v>
      </c>
      <c r="C39" s="30" t="s">
        <v>28</v>
      </c>
      <c r="D39" s="6">
        <f>E39+G39+X39+Y39+Z39</f>
        <v>1225995.15</v>
      </c>
      <c r="E39" s="6">
        <v>1225995.15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37">
        <f>'[1]Табела3'!G7</f>
        <v>0</v>
      </c>
      <c r="X39" s="7"/>
      <c r="Y39" s="7"/>
      <c r="Z39" s="7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</row>
    <row r="40" spans="2:54" s="1" customFormat="1" ht="15">
      <c r="B40" s="30" t="s">
        <v>29</v>
      </c>
      <c r="C40" s="30" t="s">
        <v>30</v>
      </c>
      <c r="D40" s="6">
        <f>E40+G40+X40+Y40+Z40</f>
        <v>573988.61</v>
      </c>
      <c r="E40" s="6">
        <v>573988.61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37">
        <f>'[1]Табела3'!G8</f>
        <v>0</v>
      </c>
      <c r="X40" s="7"/>
      <c r="Y40" s="7"/>
      <c r="Z40" s="7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</row>
    <row r="41" spans="2:54" s="1" customFormat="1" ht="15">
      <c r="B41" s="30" t="s">
        <v>31</v>
      </c>
      <c r="C41" s="30" t="s">
        <v>32</v>
      </c>
      <c r="D41" s="6">
        <f>E41+G41+X41+Y41+Z41</f>
        <v>0</v>
      </c>
      <c r="E41" s="6"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37">
        <f>'[1]Табела3'!G9</f>
        <v>0</v>
      </c>
      <c r="X41" s="7"/>
      <c r="Y41" s="7"/>
      <c r="Z41" s="7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</row>
    <row r="42" spans="2:52" s="1" customFormat="1" ht="24">
      <c r="B42" s="31" t="s">
        <v>33</v>
      </c>
      <c r="C42" s="31" t="s">
        <v>34</v>
      </c>
      <c r="D42" s="8">
        <f>SUM(D39:D41)</f>
        <v>1799983.7599999998</v>
      </c>
      <c r="E42" s="8">
        <f>SUM(E39:E41)</f>
        <v>1799983.7599999998</v>
      </c>
      <c r="F42" s="8">
        <f>SUM(F39:F41)</f>
        <v>0</v>
      </c>
      <c r="G42" s="8">
        <f>SUM(G39:G41)</f>
        <v>0</v>
      </c>
      <c r="H42" s="8">
        <f aca="true" t="shared" si="1" ref="H42:U42">SUM(H39:H41)</f>
        <v>0</v>
      </c>
      <c r="I42" s="8">
        <f t="shared" si="1"/>
        <v>0</v>
      </c>
      <c r="J42" s="8">
        <f t="shared" si="1"/>
        <v>0</v>
      </c>
      <c r="K42" s="8">
        <f t="shared" si="1"/>
        <v>0</v>
      </c>
      <c r="L42" s="8">
        <f t="shared" si="1"/>
        <v>0</v>
      </c>
      <c r="M42" s="8">
        <f t="shared" si="1"/>
        <v>0</v>
      </c>
      <c r="N42" s="8">
        <f t="shared" si="1"/>
        <v>0</v>
      </c>
      <c r="O42" s="8">
        <f t="shared" si="1"/>
        <v>0</v>
      </c>
      <c r="P42" s="8">
        <f t="shared" si="1"/>
        <v>0</v>
      </c>
      <c r="Q42" s="8">
        <f t="shared" si="1"/>
        <v>0</v>
      </c>
      <c r="R42" s="8">
        <f t="shared" si="1"/>
        <v>0</v>
      </c>
      <c r="S42" s="8">
        <f t="shared" si="1"/>
        <v>0</v>
      </c>
      <c r="T42" s="8">
        <f t="shared" si="1"/>
        <v>0</v>
      </c>
      <c r="U42" s="8">
        <f t="shared" si="1"/>
        <v>0</v>
      </c>
      <c r="V42" s="8">
        <f>SUM(V39:V41)</f>
        <v>0</v>
      </c>
      <c r="W42" s="38">
        <f>'[1]Табела3'!G10</f>
        <v>0</v>
      </c>
      <c r="X42" s="8">
        <f>SUM(X39:X41)</f>
        <v>0</v>
      </c>
      <c r="Y42" s="8">
        <f>SUM(Y39:Y41)</f>
        <v>0</v>
      </c>
      <c r="Z42" s="8">
        <f>SUM(Z39:Z41)</f>
        <v>0</v>
      </c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</row>
    <row r="43" spans="2:52" s="1" customFormat="1" ht="15">
      <c r="B43" s="30" t="s">
        <v>35</v>
      </c>
      <c r="C43" s="30" t="s">
        <v>36</v>
      </c>
      <c r="D43" s="6">
        <f>E43+G43+X43+Y43+Z43</f>
        <v>138333</v>
      </c>
      <c r="E43" s="6">
        <v>138333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37">
        <f>'[1]Табела3'!G11</f>
        <v>0</v>
      </c>
      <c r="X43" s="7"/>
      <c r="Y43" s="7"/>
      <c r="Z43" s="7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</row>
    <row r="44" spans="2:52" s="1" customFormat="1" ht="14.25">
      <c r="B44" s="31" t="s">
        <v>37</v>
      </c>
      <c r="C44" s="31" t="s">
        <v>38</v>
      </c>
      <c r="D44" s="8">
        <f>SUM(D43:D43)</f>
        <v>138333</v>
      </c>
      <c r="E44" s="8">
        <f aca="true" t="shared" si="2" ref="E44:U44">SUM(E43:E43)</f>
        <v>138333</v>
      </c>
      <c r="F44" s="8">
        <f t="shared" si="2"/>
        <v>0</v>
      </c>
      <c r="G44" s="8">
        <f t="shared" si="2"/>
        <v>0</v>
      </c>
      <c r="H44" s="8">
        <f t="shared" si="2"/>
        <v>0</v>
      </c>
      <c r="I44" s="8">
        <f t="shared" si="2"/>
        <v>0</v>
      </c>
      <c r="J44" s="8">
        <f t="shared" si="2"/>
        <v>0</v>
      </c>
      <c r="K44" s="8">
        <f t="shared" si="2"/>
        <v>0</v>
      </c>
      <c r="L44" s="8">
        <f t="shared" si="2"/>
        <v>0</v>
      </c>
      <c r="M44" s="8">
        <f t="shared" si="2"/>
        <v>0</v>
      </c>
      <c r="N44" s="8">
        <f t="shared" si="2"/>
        <v>0</v>
      </c>
      <c r="O44" s="8">
        <f t="shared" si="2"/>
        <v>0</v>
      </c>
      <c r="P44" s="8">
        <f t="shared" si="2"/>
        <v>0</v>
      </c>
      <c r="Q44" s="8">
        <f t="shared" si="2"/>
        <v>0</v>
      </c>
      <c r="R44" s="8">
        <f t="shared" si="2"/>
        <v>0</v>
      </c>
      <c r="S44" s="8">
        <f t="shared" si="2"/>
        <v>0</v>
      </c>
      <c r="T44" s="8">
        <f t="shared" si="2"/>
        <v>0</v>
      </c>
      <c r="U44" s="8">
        <f t="shared" si="2"/>
        <v>0</v>
      </c>
      <c r="V44" s="8">
        <f>SUM(V43:V43)</f>
        <v>0</v>
      </c>
      <c r="W44" s="38">
        <f>'[1]Табела3'!G12</f>
        <v>0</v>
      </c>
      <c r="X44" s="8">
        <f>SUM(X43:X43)</f>
        <v>0</v>
      </c>
      <c r="Y44" s="8">
        <f>SUM(Y43:Y43)</f>
        <v>0</v>
      </c>
      <c r="Z44" s="8">
        <f>SUM(Z43:Z43)</f>
        <v>0</v>
      </c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</row>
    <row r="45" spans="2:52" s="1" customFormat="1" ht="15">
      <c r="B45" s="49">
        <v>4141</v>
      </c>
      <c r="C45" s="49" t="s">
        <v>140</v>
      </c>
      <c r="D45" s="6">
        <f>E45+G45+X45+Y45+Z45</f>
        <v>0</v>
      </c>
      <c r="E45" s="6">
        <v>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37" t="e">
        <f>'[1]Табела3'!G14</f>
        <v>#REF!</v>
      </c>
      <c r="X45" s="7"/>
      <c r="Y45" s="7"/>
      <c r="Z45" s="7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</row>
    <row r="46" spans="2:52" s="1" customFormat="1" ht="15">
      <c r="B46" s="49">
        <v>4143</v>
      </c>
      <c r="C46" s="49" t="s">
        <v>148</v>
      </c>
      <c r="D46" s="6">
        <f>E46+G46+X46+Y46+Z46</f>
        <v>0</v>
      </c>
      <c r="E46" s="6"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37"/>
      <c r="X46" s="7"/>
      <c r="Y46" s="7"/>
      <c r="Z46" s="7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</row>
    <row r="47" spans="2:52" s="1" customFormat="1" ht="24">
      <c r="B47" s="49">
        <v>4144</v>
      </c>
      <c r="C47" s="49" t="s">
        <v>160</v>
      </c>
      <c r="D47" s="6">
        <f>E47+G47+X47+Y47+Z47</f>
        <v>20000</v>
      </c>
      <c r="E47" s="6">
        <v>20000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37"/>
      <c r="X47" s="7"/>
      <c r="Y47" s="7"/>
      <c r="Z47" s="7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</row>
    <row r="48" spans="2:52" s="1" customFormat="1" ht="14.25">
      <c r="B48" s="52">
        <v>414</v>
      </c>
      <c r="C48" s="31" t="s">
        <v>141</v>
      </c>
      <c r="D48" s="8">
        <f>SUM(D45:D47)</f>
        <v>20000</v>
      </c>
      <c r="E48" s="8">
        <f>SUM(E45:E47)</f>
        <v>20000</v>
      </c>
      <c r="F48" s="8">
        <f aca="true" t="shared" si="3" ref="F48:V48">SUM(F45:F45)</f>
        <v>0</v>
      </c>
      <c r="G48" s="8">
        <f t="shared" si="3"/>
        <v>0</v>
      </c>
      <c r="H48" s="8">
        <f t="shared" si="3"/>
        <v>0</v>
      </c>
      <c r="I48" s="8">
        <f t="shared" si="3"/>
        <v>0</v>
      </c>
      <c r="J48" s="8">
        <f t="shared" si="3"/>
        <v>0</v>
      </c>
      <c r="K48" s="8">
        <f t="shared" si="3"/>
        <v>0</v>
      </c>
      <c r="L48" s="8">
        <f t="shared" si="3"/>
        <v>0</v>
      </c>
      <c r="M48" s="8">
        <f t="shared" si="3"/>
        <v>0</v>
      </c>
      <c r="N48" s="8">
        <f t="shared" si="3"/>
        <v>0</v>
      </c>
      <c r="O48" s="8">
        <f t="shared" si="3"/>
        <v>0</v>
      </c>
      <c r="P48" s="8">
        <f t="shared" si="3"/>
        <v>0</v>
      </c>
      <c r="Q48" s="8">
        <f t="shared" si="3"/>
        <v>0</v>
      </c>
      <c r="R48" s="8">
        <f t="shared" si="3"/>
        <v>0</v>
      </c>
      <c r="S48" s="8">
        <f t="shared" si="3"/>
        <v>0</v>
      </c>
      <c r="T48" s="8">
        <f t="shared" si="3"/>
        <v>0</v>
      </c>
      <c r="U48" s="8">
        <f t="shared" si="3"/>
        <v>0</v>
      </c>
      <c r="V48" s="8">
        <f t="shared" si="3"/>
        <v>0</v>
      </c>
      <c r="W48" s="38" t="e">
        <f>'[1]Табела3'!G15</f>
        <v>#REF!</v>
      </c>
      <c r="X48" s="8">
        <f>SUM(X45:X45)</f>
        <v>0</v>
      </c>
      <c r="Y48" s="8">
        <f>SUM(Y45:Y45)</f>
        <v>0</v>
      </c>
      <c r="Z48" s="8">
        <f>SUM(Z45:Z45)</f>
        <v>0</v>
      </c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</row>
    <row r="49" spans="2:52" s="1" customFormat="1" ht="15">
      <c r="B49" s="30" t="s">
        <v>39</v>
      </c>
      <c r="C49" s="30" t="s">
        <v>40</v>
      </c>
      <c r="D49" s="6">
        <f>E49+G49+X49+Y49+Z49</f>
        <v>269426.84</v>
      </c>
      <c r="E49" s="6">
        <v>269426.84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37" t="e">
        <f>'[1]Табела3'!G16</f>
        <v>#REF!</v>
      </c>
      <c r="X49" s="7"/>
      <c r="Y49" s="7"/>
      <c r="Z49" s="7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</row>
    <row r="50" spans="2:52" s="1" customFormat="1" ht="14.25">
      <c r="B50" s="31" t="s">
        <v>41</v>
      </c>
      <c r="C50" s="31" t="s">
        <v>42</v>
      </c>
      <c r="D50" s="8">
        <f aca="true" t="shared" si="4" ref="D50:V50">SUM(D49:D49)</f>
        <v>269426.84</v>
      </c>
      <c r="E50" s="8">
        <f t="shared" si="4"/>
        <v>269426.84</v>
      </c>
      <c r="F50" s="8">
        <f t="shared" si="4"/>
        <v>0</v>
      </c>
      <c r="G50" s="8">
        <f t="shared" si="4"/>
        <v>0</v>
      </c>
      <c r="H50" s="8">
        <f t="shared" si="4"/>
        <v>0</v>
      </c>
      <c r="I50" s="8">
        <f t="shared" si="4"/>
        <v>0</v>
      </c>
      <c r="J50" s="8">
        <f t="shared" si="4"/>
        <v>0</v>
      </c>
      <c r="K50" s="8">
        <f t="shared" si="4"/>
        <v>0</v>
      </c>
      <c r="L50" s="8">
        <f t="shared" si="4"/>
        <v>0</v>
      </c>
      <c r="M50" s="8">
        <f t="shared" si="4"/>
        <v>0</v>
      </c>
      <c r="N50" s="8">
        <f t="shared" si="4"/>
        <v>0</v>
      </c>
      <c r="O50" s="8">
        <f t="shared" si="4"/>
        <v>0</v>
      </c>
      <c r="P50" s="8">
        <f t="shared" si="4"/>
        <v>0</v>
      </c>
      <c r="Q50" s="8">
        <f t="shared" si="4"/>
        <v>0</v>
      </c>
      <c r="R50" s="8">
        <f t="shared" si="4"/>
        <v>0</v>
      </c>
      <c r="S50" s="8">
        <f t="shared" si="4"/>
        <v>0</v>
      </c>
      <c r="T50" s="8">
        <f t="shared" si="4"/>
        <v>0</v>
      </c>
      <c r="U50" s="8">
        <f t="shared" si="4"/>
        <v>0</v>
      </c>
      <c r="V50" s="8">
        <f t="shared" si="4"/>
        <v>0</v>
      </c>
      <c r="W50" s="38" t="e">
        <f>'[1]Табела3'!G17</f>
        <v>#REF!</v>
      </c>
      <c r="X50" s="8">
        <f>SUM(X49:X49)</f>
        <v>0</v>
      </c>
      <c r="Y50" s="8">
        <f>SUM(Y49:Y49)</f>
        <v>0</v>
      </c>
      <c r="Z50" s="8">
        <f>SUM(Z49:Z49)</f>
        <v>0</v>
      </c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</row>
    <row r="51" spans="2:52" s="1" customFormat="1" ht="15">
      <c r="B51" s="30" t="s">
        <v>43</v>
      </c>
      <c r="C51" s="30" t="s">
        <v>44</v>
      </c>
      <c r="D51" s="6">
        <f>E51+G51+X51+Y51+Z51</f>
        <v>139650.33</v>
      </c>
      <c r="E51" s="6">
        <v>139650.33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37">
        <f>'[1]Табела3'!G20</f>
        <v>0</v>
      </c>
      <c r="X51" s="7"/>
      <c r="Y51" s="7"/>
      <c r="Z51" s="7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</row>
    <row r="52" spans="2:52" s="1" customFormat="1" ht="24">
      <c r="B52" s="31" t="s">
        <v>45</v>
      </c>
      <c r="C52" s="31" t="s">
        <v>46</v>
      </c>
      <c r="D52" s="8">
        <f>SUM(D51:D51)</f>
        <v>139650.33</v>
      </c>
      <c r="E52" s="8">
        <f aca="true" t="shared" si="5" ref="E52:U52">SUM(E51:E51)</f>
        <v>139650.33</v>
      </c>
      <c r="F52" s="8">
        <f t="shared" si="5"/>
        <v>0</v>
      </c>
      <c r="G52" s="8">
        <f t="shared" si="5"/>
        <v>0</v>
      </c>
      <c r="H52" s="8">
        <f t="shared" si="5"/>
        <v>0</v>
      </c>
      <c r="I52" s="8">
        <f t="shared" si="5"/>
        <v>0</v>
      </c>
      <c r="J52" s="8">
        <f t="shared" si="5"/>
        <v>0</v>
      </c>
      <c r="K52" s="8">
        <f t="shared" si="5"/>
        <v>0</v>
      </c>
      <c r="L52" s="8">
        <f t="shared" si="5"/>
        <v>0</v>
      </c>
      <c r="M52" s="8">
        <f t="shared" si="5"/>
        <v>0</v>
      </c>
      <c r="N52" s="8">
        <f t="shared" si="5"/>
        <v>0</v>
      </c>
      <c r="O52" s="8">
        <f t="shared" si="5"/>
        <v>0</v>
      </c>
      <c r="P52" s="8">
        <f t="shared" si="5"/>
        <v>0</v>
      </c>
      <c r="Q52" s="8">
        <f t="shared" si="5"/>
        <v>0</v>
      </c>
      <c r="R52" s="8">
        <f t="shared" si="5"/>
        <v>0</v>
      </c>
      <c r="S52" s="8">
        <f t="shared" si="5"/>
        <v>0</v>
      </c>
      <c r="T52" s="8">
        <f t="shared" si="5"/>
        <v>0</v>
      </c>
      <c r="U52" s="8">
        <f t="shared" si="5"/>
        <v>0</v>
      </c>
      <c r="V52" s="8">
        <f>SUM(V51:V51)</f>
        <v>0</v>
      </c>
      <c r="W52" s="38">
        <f>'[1]Табела3'!G21</f>
        <v>0</v>
      </c>
      <c r="X52" s="8">
        <f>SUM(X51:X51)</f>
        <v>0</v>
      </c>
      <c r="Y52" s="8">
        <f>SUM(Y51:Y51)</f>
        <v>0</v>
      </c>
      <c r="Z52" s="8">
        <f>SUM(Z51:Z51)</f>
        <v>0</v>
      </c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</row>
    <row r="53" spans="2:52" s="1" customFormat="1" ht="15">
      <c r="B53" s="30" t="s">
        <v>47</v>
      </c>
      <c r="C53" s="30" t="s">
        <v>48</v>
      </c>
      <c r="D53" s="6">
        <f>E53+G53+X53+Y53+Z53</f>
        <v>33288.53</v>
      </c>
      <c r="E53" s="6">
        <v>32565.8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37">
        <f>'[1]Табела3'!G22</f>
        <v>0</v>
      </c>
      <c r="X53" s="7"/>
      <c r="Y53" s="7"/>
      <c r="Z53" s="7">
        <v>722.73</v>
      </c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</row>
    <row r="54" spans="2:52" s="1" customFormat="1" ht="15">
      <c r="B54" s="30" t="s">
        <v>49</v>
      </c>
      <c r="C54" s="30" t="s">
        <v>50</v>
      </c>
      <c r="D54" s="6">
        <f>E54+G54+X54+Y54+Z54</f>
        <v>923864.79</v>
      </c>
      <c r="E54" s="6">
        <v>923864.79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37">
        <f>'[1]Табела3'!G23</f>
        <v>0</v>
      </c>
      <c r="X54" s="7"/>
      <c r="Y54" s="7"/>
      <c r="Z54" s="7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</row>
    <row r="55" spans="2:52" s="1" customFormat="1" ht="15">
      <c r="B55" s="30" t="s">
        <v>51</v>
      </c>
      <c r="C55" s="30" t="s">
        <v>52</v>
      </c>
      <c r="D55" s="6">
        <f>E55+G55+X55+Y55+Z55</f>
        <v>302424.79</v>
      </c>
      <c r="E55" s="6">
        <v>302424.79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37">
        <f>'[1]Табела3'!G24</f>
        <v>0</v>
      </c>
      <c r="X55" s="7"/>
      <c r="Y55" s="7"/>
      <c r="Z55" s="7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</row>
    <row r="56" spans="2:52" s="1" customFormat="1" ht="15">
      <c r="B56" s="30" t="s">
        <v>53</v>
      </c>
      <c r="C56" s="30" t="s">
        <v>54</v>
      </c>
      <c r="D56" s="6">
        <f>E56+G56+X56+Y56+Z56</f>
        <v>230664.7</v>
      </c>
      <c r="E56" s="6">
        <v>230664.7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37">
        <f>'[1]Табела3'!G25</f>
        <v>0</v>
      </c>
      <c r="X56" s="7"/>
      <c r="Y56" s="7"/>
      <c r="Z56" s="7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</row>
    <row r="57" spans="2:52" s="1" customFormat="1" ht="15">
      <c r="B57" s="30" t="s">
        <v>55</v>
      </c>
      <c r="C57" s="30" t="s">
        <v>56</v>
      </c>
      <c r="D57" s="6">
        <f>E57+G57+X57+Y57+Z57</f>
        <v>874291</v>
      </c>
      <c r="E57" s="6">
        <v>874291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37">
        <f>'[1]Табела3'!G26</f>
        <v>0</v>
      </c>
      <c r="X57" s="7"/>
      <c r="Y57" s="7"/>
      <c r="Z57" s="7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</row>
    <row r="58" spans="2:52" s="1" customFormat="1" ht="15">
      <c r="B58" s="49">
        <v>4216</v>
      </c>
      <c r="C58" s="30" t="s">
        <v>154</v>
      </c>
      <c r="D58" s="6"/>
      <c r="E58" s="6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37" t="e">
        <f>'[1]Табела3'!G27</f>
        <v>#REF!</v>
      </c>
      <c r="X58" s="7"/>
      <c r="Y58" s="7"/>
      <c r="Z58" s="7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</row>
    <row r="59" spans="2:52" s="1" customFormat="1" ht="14.25">
      <c r="B59" s="52" t="s">
        <v>57</v>
      </c>
      <c r="C59" s="31" t="s">
        <v>58</v>
      </c>
      <c r="D59" s="8">
        <f>SUM(D53:D58)</f>
        <v>2364533.81</v>
      </c>
      <c r="E59" s="8">
        <f aca="true" t="shared" si="6" ref="E59:V59">SUM(E53:E57)</f>
        <v>2363811.08</v>
      </c>
      <c r="F59" s="8">
        <f t="shared" si="6"/>
        <v>0</v>
      </c>
      <c r="G59" s="8">
        <f t="shared" si="6"/>
        <v>0</v>
      </c>
      <c r="H59" s="8">
        <f t="shared" si="6"/>
        <v>0</v>
      </c>
      <c r="I59" s="8">
        <f t="shared" si="6"/>
        <v>0</v>
      </c>
      <c r="J59" s="8">
        <f t="shared" si="6"/>
        <v>0</v>
      </c>
      <c r="K59" s="8">
        <f t="shared" si="6"/>
        <v>0</v>
      </c>
      <c r="L59" s="8">
        <f t="shared" si="6"/>
        <v>0</v>
      </c>
      <c r="M59" s="8">
        <f t="shared" si="6"/>
        <v>0</v>
      </c>
      <c r="N59" s="8">
        <f t="shared" si="6"/>
        <v>0</v>
      </c>
      <c r="O59" s="8">
        <f t="shared" si="6"/>
        <v>0</v>
      </c>
      <c r="P59" s="8">
        <f t="shared" si="6"/>
        <v>0</v>
      </c>
      <c r="Q59" s="8">
        <f t="shared" si="6"/>
        <v>0</v>
      </c>
      <c r="R59" s="8">
        <f t="shared" si="6"/>
        <v>0</v>
      </c>
      <c r="S59" s="8">
        <f t="shared" si="6"/>
        <v>0</v>
      </c>
      <c r="T59" s="8">
        <f t="shared" si="6"/>
        <v>0</v>
      </c>
      <c r="U59" s="8">
        <f t="shared" si="6"/>
        <v>0</v>
      </c>
      <c r="V59" s="8">
        <f t="shared" si="6"/>
        <v>0</v>
      </c>
      <c r="W59" s="38">
        <f>'[1]Табела3'!G29</f>
        <v>0</v>
      </c>
      <c r="X59" s="8">
        <f>SUM(X53:X58)</f>
        <v>0</v>
      </c>
      <c r="Y59" s="8">
        <f>SUM(Y53:Y57)</f>
        <v>0</v>
      </c>
      <c r="Z59" s="8">
        <f>SUM(Z53:Z57)</f>
        <v>722.73</v>
      </c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</row>
    <row r="60" spans="2:52" s="1" customFormat="1" ht="15">
      <c r="B60" s="49" t="s">
        <v>59</v>
      </c>
      <c r="C60" s="30" t="s">
        <v>60</v>
      </c>
      <c r="D60" s="6">
        <f>E60+G60+X60+Y60++Z60</f>
        <v>121481.18</v>
      </c>
      <c r="E60" s="6">
        <v>121481.18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37">
        <f>'[1]Табела3'!G30</f>
        <v>0</v>
      </c>
      <c r="X60" s="7"/>
      <c r="Y60" s="7"/>
      <c r="Z60" s="7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</row>
    <row r="61" spans="2:52" s="1" customFormat="1" ht="15">
      <c r="B61" s="49">
        <v>4222</v>
      </c>
      <c r="C61" s="30" t="s">
        <v>142</v>
      </c>
      <c r="D61" s="6">
        <f>E61+G61+X61+Y61++Z61</f>
        <v>13037.5</v>
      </c>
      <c r="E61" s="6">
        <v>13037.5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37" t="e">
        <f>'[1]Табела3'!G31</f>
        <v>#REF!</v>
      </c>
      <c r="X61" s="7"/>
      <c r="Y61" s="7"/>
      <c r="Z61" s="7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</row>
    <row r="62" spans="2:52" s="1" customFormat="1" ht="14.25">
      <c r="B62" s="52" t="s">
        <v>61</v>
      </c>
      <c r="C62" s="31" t="s">
        <v>62</v>
      </c>
      <c r="D62" s="8">
        <f>SUM(D60:D61)</f>
        <v>134518.68</v>
      </c>
      <c r="E62" s="8">
        <f>SUM(E60:E61)</f>
        <v>134518.68</v>
      </c>
      <c r="F62" s="8">
        <f aca="true" t="shared" si="7" ref="F62:V62">SUM(F60:F60)</f>
        <v>0</v>
      </c>
      <c r="G62" s="8">
        <f t="shared" si="7"/>
        <v>0</v>
      </c>
      <c r="H62" s="8">
        <f t="shared" si="7"/>
        <v>0</v>
      </c>
      <c r="I62" s="8">
        <f t="shared" si="7"/>
        <v>0</v>
      </c>
      <c r="J62" s="8">
        <f t="shared" si="7"/>
        <v>0</v>
      </c>
      <c r="K62" s="8">
        <f t="shared" si="7"/>
        <v>0</v>
      </c>
      <c r="L62" s="8">
        <f t="shared" si="7"/>
        <v>0</v>
      </c>
      <c r="M62" s="8">
        <f t="shared" si="7"/>
        <v>0</v>
      </c>
      <c r="N62" s="8">
        <f t="shared" si="7"/>
        <v>0</v>
      </c>
      <c r="O62" s="8">
        <f t="shared" si="7"/>
        <v>0</v>
      </c>
      <c r="P62" s="8">
        <f t="shared" si="7"/>
        <v>0</v>
      </c>
      <c r="Q62" s="8">
        <f t="shared" si="7"/>
        <v>0</v>
      </c>
      <c r="R62" s="8">
        <f t="shared" si="7"/>
        <v>0</v>
      </c>
      <c r="S62" s="8">
        <f t="shared" si="7"/>
        <v>0</v>
      </c>
      <c r="T62" s="8">
        <f t="shared" si="7"/>
        <v>0</v>
      </c>
      <c r="U62" s="8">
        <f t="shared" si="7"/>
        <v>0</v>
      </c>
      <c r="V62" s="8">
        <f t="shared" si="7"/>
        <v>0</v>
      </c>
      <c r="W62" s="38">
        <f>'[1]Табела3'!G35</f>
        <v>0</v>
      </c>
      <c r="X62" s="8">
        <f>SUM(X60:X60)</f>
        <v>0</v>
      </c>
      <c r="Y62" s="8">
        <f>SUM(Y60:Y60)</f>
        <v>0</v>
      </c>
      <c r="Z62" s="8">
        <f>SUM(Z60:Z60)</f>
        <v>0</v>
      </c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</row>
    <row r="63" spans="2:52" s="1" customFormat="1" ht="15">
      <c r="B63" s="49">
        <v>4231</v>
      </c>
      <c r="C63" s="30" t="s">
        <v>149</v>
      </c>
      <c r="D63" s="6">
        <f aca="true" t="shared" si="8" ref="D63:D69">E63+G63+X63+Y63+Z63</f>
        <v>40000</v>
      </c>
      <c r="E63" s="6">
        <v>40000</v>
      </c>
      <c r="F63" s="6"/>
      <c r="G63" s="6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38"/>
      <c r="X63" s="6"/>
      <c r="Y63" s="6"/>
      <c r="Z63" s="6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</row>
    <row r="64" spans="2:52" s="1" customFormat="1" ht="15">
      <c r="B64" s="49" t="s">
        <v>63</v>
      </c>
      <c r="C64" s="30" t="s">
        <v>64</v>
      </c>
      <c r="D64" s="6">
        <f t="shared" si="8"/>
        <v>171226.9</v>
      </c>
      <c r="E64" s="6">
        <v>171226.9</v>
      </c>
      <c r="F64" s="6"/>
      <c r="G64" s="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37">
        <f>'[1]Табела3'!G37</f>
        <v>0</v>
      </c>
      <c r="X64" s="7"/>
      <c r="Y64" s="7"/>
      <c r="Z64" s="7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</row>
    <row r="65" spans="2:52" s="1" customFormat="1" ht="15">
      <c r="B65" s="30" t="s">
        <v>65</v>
      </c>
      <c r="C65" s="30" t="s">
        <v>66</v>
      </c>
      <c r="D65" s="6">
        <f t="shared" si="8"/>
        <v>76419.8</v>
      </c>
      <c r="E65" s="6">
        <v>76419.8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37">
        <f>'[1]Табела3'!G38</f>
        <v>0</v>
      </c>
      <c r="X65" s="7"/>
      <c r="Y65" s="7"/>
      <c r="Z65" s="7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</row>
    <row r="66" spans="2:52" s="1" customFormat="1" ht="15">
      <c r="B66" s="30" t="s">
        <v>67</v>
      </c>
      <c r="C66" s="30" t="s">
        <v>68</v>
      </c>
      <c r="D66" s="6">
        <f t="shared" si="8"/>
        <v>676200.9199999999</v>
      </c>
      <c r="E66" s="6">
        <v>499200.93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37">
        <f>'[1]Табела3'!G39</f>
        <v>0</v>
      </c>
      <c r="X66" s="7">
        <v>176999.99</v>
      </c>
      <c r="Y66" s="7"/>
      <c r="Z66" s="7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</row>
    <row r="67" spans="2:52" s="1" customFormat="1" ht="15">
      <c r="B67" s="30" t="s">
        <v>69</v>
      </c>
      <c r="C67" s="30" t="s">
        <v>70</v>
      </c>
      <c r="D67" s="6">
        <f t="shared" si="8"/>
        <v>4732372.36</v>
      </c>
      <c r="E67" s="6">
        <v>4732372.36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37">
        <f>'[1]Табела3'!G40</f>
        <v>0</v>
      </c>
      <c r="X67" s="7"/>
      <c r="Y67" s="7"/>
      <c r="Z67" s="7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</row>
    <row r="68" spans="2:52" s="1" customFormat="1" ht="15">
      <c r="B68" s="30" t="s">
        <v>71</v>
      </c>
      <c r="C68" s="30" t="s">
        <v>72</v>
      </c>
      <c r="D68" s="6">
        <f t="shared" si="8"/>
        <v>79750</v>
      </c>
      <c r="E68" s="6">
        <v>79750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37">
        <f>'[1]Табела3'!G41</f>
        <v>0</v>
      </c>
      <c r="X68" s="7"/>
      <c r="Y68" s="7"/>
      <c r="Z68" s="7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</row>
    <row r="69" spans="2:52" s="1" customFormat="1" ht="15.75" thickBot="1">
      <c r="B69" s="30" t="s">
        <v>73</v>
      </c>
      <c r="C69" s="64" t="s">
        <v>74</v>
      </c>
      <c r="D69" s="6">
        <f t="shared" si="8"/>
        <v>119893.07999999999</v>
      </c>
      <c r="E69" s="6">
        <v>79914.76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37">
        <f>'[1]Табела3'!G42</f>
        <v>0</v>
      </c>
      <c r="X69" s="7">
        <v>39978.32</v>
      </c>
      <c r="Y69" s="7"/>
      <c r="Z69" s="7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</row>
    <row r="70" spans="2:52" s="1" customFormat="1" ht="16.5" thickBot="1" thickTop="1">
      <c r="B70" s="62" t="s">
        <v>75</v>
      </c>
      <c r="C70" s="65" t="s">
        <v>76</v>
      </c>
      <c r="D70" s="63">
        <f>E70+X70+Y70+Z70</f>
        <v>93840</v>
      </c>
      <c r="E70" s="6">
        <v>93840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37">
        <f>'[1]Табела3'!G43</f>
        <v>0</v>
      </c>
      <c r="X70" s="7"/>
      <c r="Y70" s="7"/>
      <c r="Z70" s="7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</row>
    <row r="71" spans="2:52" s="1" customFormat="1" ht="15" thickTop="1">
      <c r="B71" s="31" t="s">
        <v>77</v>
      </c>
      <c r="C71" s="61" t="s">
        <v>78</v>
      </c>
      <c r="D71" s="8">
        <f>SUM(D63:D70)</f>
        <v>5989703.0600000005</v>
      </c>
      <c r="E71" s="8">
        <f>SUM(E63:E70)</f>
        <v>5772724.75</v>
      </c>
      <c r="F71" s="8">
        <f aca="true" t="shared" si="9" ref="F71:V71">SUM(F64:F70)</f>
        <v>0</v>
      </c>
      <c r="G71" s="8">
        <f t="shared" si="9"/>
        <v>0</v>
      </c>
      <c r="H71" s="8">
        <f t="shared" si="9"/>
        <v>0</v>
      </c>
      <c r="I71" s="8">
        <f t="shared" si="9"/>
        <v>0</v>
      </c>
      <c r="J71" s="8">
        <f t="shared" si="9"/>
        <v>0</v>
      </c>
      <c r="K71" s="8">
        <f t="shared" si="9"/>
        <v>0</v>
      </c>
      <c r="L71" s="8">
        <f t="shared" si="9"/>
        <v>0</v>
      </c>
      <c r="M71" s="8">
        <f t="shared" si="9"/>
        <v>0</v>
      </c>
      <c r="N71" s="8">
        <f t="shared" si="9"/>
        <v>0</v>
      </c>
      <c r="O71" s="8">
        <f t="shared" si="9"/>
        <v>0</v>
      </c>
      <c r="P71" s="8">
        <f t="shared" si="9"/>
        <v>0</v>
      </c>
      <c r="Q71" s="8">
        <f t="shared" si="9"/>
        <v>0</v>
      </c>
      <c r="R71" s="8">
        <f t="shared" si="9"/>
        <v>0</v>
      </c>
      <c r="S71" s="8">
        <f t="shared" si="9"/>
        <v>0</v>
      </c>
      <c r="T71" s="8">
        <f t="shared" si="9"/>
        <v>0</v>
      </c>
      <c r="U71" s="8">
        <f t="shared" si="9"/>
        <v>0</v>
      </c>
      <c r="V71" s="8">
        <f t="shared" si="9"/>
        <v>0</v>
      </c>
      <c r="W71" s="38">
        <f>'[1]Табела3'!G44</f>
        <v>0</v>
      </c>
      <c r="X71" s="8">
        <f>SUM(X63:X70)</f>
        <v>216978.31</v>
      </c>
      <c r="Y71" s="8">
        <f>SUM(Y63:Y70)</f>
        <v>0</v>
      </c>
      <c r="Z71" s="8">
        <f>SUM(Z64:Z70)</f>
        <v>0</v>
      </c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</row>
    <row r="72" spans="2:52" s="1" customFormat="1" ht="15">
      <c r="B72" s="30" t="s">
        <v>79</v>
      </c>
      <c r="C72" s="30" t="s">
        <v>80</v>
      </c>
      <c r="D72" s="6">
        <f>E72+G72+X72+Y72+Z72</f>
        <v>1127374.12</v>
      </c>
      <c r="E72" s="6">
        <v>595572.12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37">
        <f>'[1]Табела3'!G46</f>
        <v>0</v>
      </c>
      <c r="X72" s="7">
        <v>531802</v>
      </c>
      <c r="Y72" s="7"/>
      <c r="Z72" s="7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</row>
    <row r="73" spans="2:52" s="1" customFormat="1" ht="15">
      <c r="B73" s="49">
        <v>4243</v>
      </c>
      <c r="C73" s="57" t="s">
        <v>152</v>
      </c>
      <c r="D73" s="6">
        <f>E73+G73+X73+Y73+Z73</f>
        <v>0</v>
      </c>
      <c r="E73" s="6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37"/>
      <c r="X73" s="7"/>
      <c r="Y73" s="7"/>
      <c r="Z73" s="7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</row>
    <row r="74" spans="2:52" s="1" customFormat="1" ht="14.25">
      <c r="B74" s="31" t="s">
        <v>81</v>
      </c>
      <c r="C74" s="56" t="s">
        <v>82</v>
      </c>
      <c r="D74" s="8">
        <f>SUM(D72:D73)</f>
        <v>1127374.12</v>
      </c>
      <c r="E74" s="8">
        <f>SUM(E72:E73)</f>
        <v>595572.12</v>
      </c>
      <c r="F74" s="8">
        <f aca="true" t="shared" si="10" ref="F74:V74">SUM(F72:F72)</f>
        <v>0</v>
      </c>
      <c r="G74" s="8">
        <f t="shared" si="10"/>
        <v>0</v>
      </c>
      <c r="H74" s="8">
        <f t="shared" si="10"/>
        <v>0</v>
      </c>
      <c r="I74" s="8">
        <f t="shared" si="10"/>
        <v>0</v>
      </c>
      <c r="J74" s="8">
        <f t="shared" si="10"/>
        <v>0</v>
      </c>
      <c r="K74" s="8">
        <f t="shared" si="10"/>
        <v>0</v>
      </c>
      <c r="L74" s="8">
        <f t="shared" si="10"/>
        <v>0</v>
      </c>
      <c r="M74" s="8">
        <f t="shared" si="10"/>
        <v>0</v>
      </c>
      <c r="N74" s="8">
        <f t="shared" si="10"/>
        <v>0</v>
      </c>
      <c r="O74" s="8">
        <f t="shared" si="10"/>
        <v>0</v>
      </c>
      <c r="P74" s="8">
        <f t="shared" si="10"/>
        <v>0</v>
      </c>
      <c r="Q74" s="8">
        <f t="shared" si="10"/>
        <v>0</v>
      </c>
      <c r="R74" s="8">
        <f t="shared" si="10"/>
        <v>0</v>
      </c>
      <c r="S74" s="8">
        <f t="shared" si="10"/>
        <v>0</v>
      </c>
      <c r="T74" s="8">
        <f t="shared" si="10"/>
        <v>0</v>
      </c>
      <c r="U74" s="8">
        <f t="shared" si="10"/>
        <v>0</v>
      </c>
      <c r="V74" s="8">
        <f t="shared" si="10"/>
        <v>0</v>
      </c>
      <c r="W74" s="38">
        <f>'[1]Табела3'!G52</f>
        <v>0</v>
      </c>
      <c r="X74" s="8">
        <f>SUM(X72:X72)</f>
        <v>531802</v>
      </c>
      <c r="Y74" s="8">
        <f>SUM(Y72:Y72)</f>
        <v>0</v>
      </c>
      <c r="Z74" s="8">
        <f>SUM(Z72:Z72)</f>
        <v>0</v>
      </c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</row>
    <row r="75" spans="2:52" s="1" customFormat="1" ht="15">
      <c r="B75" s="30" t="s">
        <v>83</v>
      </c>
      <c r="C75" s="57" t="s">
        <v>84</v>
      </c>
      <c r="D75" s="6">
        <f>E75+G75+X75+Y75+Z75</f>
        <v>948365.12</v>
      </c>
      <c r="E75" s="6">
        <v>894531.12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37">
        <f>'[1]Табела3'!G53</f>
        <v>0</v>
      </c>
      <c r="X75" s="7"/>
      <c r="Y75" s="7">
        <v>53834</v>
      </c>
      <c r="Z75" s="7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</row>
    <row r="76" spans="2:52" s="1" customFormat="1" ht="15">
      <c r="B76" s="30" t="s">
        <v>85</v>
      </c>
      <c r="C76" s="57" t="s">
        <v>86</v>
      </c>
      <c r="D76" s="6">
        <f>E76+G76+X76+Y76+Z76</f>
        <v>50000</v>
      </c>
      <c r="E76" s="6">
        <v>50000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37">
        <f>'[1]Табела3'!G54</f>
        <v>0</v>
      </c>
      <c r="X76" s="7"/>
      <c r="Y76" s="7"/>
      <c r="Z76" s="7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</row>
    <row r="77" spans="2:52" s="1" customFormat="1" ht="14.25">
      <c r="B77" s="31" t="s">
        <v>87</v>
      </c>
      <c r="C77" s="56" t="s">
        <v>88</v>
      </c>
      <c r="D77" s="8">
        <f>SUM(D75:D76)</f>
        <v>998365.12</v>
      </c>
      <c r="E77" s="8">
        <f aca="true" t="shared" si="11" ref="E77:U77">SUM(E75:E76)</f>
        <v>944531.12</v>
      </c>
      <c r="F77" s="8">
        <f t="shared" si="11"/>
        <v>0</v>
      </c>
      <c r="G77" s="8">
        <f t="shared" si="11"/>
        <v>0</v>
      </c>
      <c r="H77" s="8">
        <f t="shared" si="11"/>
        <v>0</v>
      </c>
      <c r="I77" s="8">
        <f t="shared" si="11"/>
        <v>0</v>
      </c>
      <c r="J77" s="8">
        <f t="shared" si="11"/>
        <v>0</v>
      </c>
      <c r="K77" s="8">
        <f t="shared" si="11"/>
        <v>0</v>
      </c>
      <c r="L77" s="8">
        <f t="shared" si="11"/>
        <v>0</v>
      </c>
      <c r="M77" s="8">
        <f t="shared" si="11"/>
        <v>0</v>
      </c>
      <c r="N77" s="8">
        <f t="shared" si="11"/>
        <v>0</v>
      </c>
      <c r="O77" s="8">
        <f t="shared" si="11"/>
        <v>0</v>
      </c>
      <c r="P77" s="8">
        <f t="shared" si="11"/>
        <v>0</v>
      </c>
      <c r="Q77" s="8">
        <f t="shared" si="11"/>
        <v>0</v>
      </c>
      <c r="R77" s="8">
        <f t="shared" si="11"/>
        <v>0</v>
      </c>
      <c r="S77" s="8">
        <f t="shared" si="11"/>
        <v>0</v>
      </c>
      <c r="T77" s="8">
        <f t="shared" si="11"/>
        <v>0</v>
      </c>
      <c r="U77" s="8">
        <f t="shared" si="11"/>
        <v>0</v>
      </c>
      <c r="V77" s="8">
        <f>SUM(V75:V76)</f>
        <v>0</v>
      </c>
      <c r="W77" s="38">
        <f>'[1]Табела3'!G55</f>
        <v>0</v>
      </c>
      <c r="X77" s="8">
        <f>SUM(X75:X76)</f>
        <v>0</v>
      </c>
      <c r="Y77" s="8">
        <f>SUM(Y75:Y76)</f>
        <v>53834</v>
      </c>
      <c r="Z77" s="8">
        <f>SUM(Z75:Z76)</f>
        <v>0</v>
      </c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</row>
    <row r="78" spans="2:52" s="1" customFormat="1" ht="15">
      <c r="B78" s="30" t="s">
        <v>89</v>
      </c>
      <c r="C78" s="57" t="s">
        <v>90</v>
      </c>
      <c r="D78" s="6">
        <f>E78+G78+X78+Y78+Z78</f>
        <v>96169.2</v>
      </c>
      <c r="E78" s="6">
        <v>96169.2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37">
        <f>'[1]Табела3'!G56</f>
        <v>0</v>
      </c>
      <c r="X78" s="7"/>
      <c r="Y78" s="7"/>
      <c r="Z78" s="7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</row>
    <row r="79" spans="2:52" s="1" customFormat="1" ht="15">
      <c r="B79" s="30" t="s">
        <v>91</v>
      </c>
      <c r="C79" s="57" t="s">
        <v>92</v>
      </c>
      <c r="D79" s="6">
        <f>E79+G79+X79+Y79+Z79</f>
        <v>124740</v>
      </c>
      <c r="E79" s="6">
        <v>124740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37">
        <f>'[1]Табела3'!G58</f>
        <v>0</v>
      </c>
      <c r="X79" s="7"/>
      <c r="Y79" s="7"/>
      <c r="Z79" s="7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</row>
    <row r="80" spans="2:52" s="1" customFormat="1" ht="15">
      <c r="B80" s="30" t="s">
        <v>93</v>
      </c>
      <c r="C80" s="57" t="s">
        <v>94</v>
      </c>
      <c r="D80" s="6">
        <f>E80+G80+X80+Y80+Z80</f>
        <v>426349.6</v>
      </c>
      <c r="E80" s="6">
        <v>396349.6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37">
        <f>'[1]Табела3'!G61</f>
        <v>0</v>
      </c>
      <c r="X80" s="7">
        <v>30000</v>
      </c>
      <c r="Y80" s="7"/>
      <c r="Z80" s="7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</row>
    <row r="81" spans="2:52" s="1" customFormat="1" ht="15">
      <c r="B81" s="30" t="s">
        <v>95</v>
      </c>
      <c r="C81" s="57" t="s">
        <v>96</v>
      </c>
      <c r="D81" s="6">
        <f>E81+G81+X81+Y81+Z81</f>
        <v>99993.72</v>
      </c>
      <c r="E81" s="6">
        <v>99993.72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37">
        <f>'[1]Табела3'!G63</f>
        <v>0</v>
      </c>
      <c r="X81" s="7"/>
      <c r="Y81" s="7"/>
      <c r="Z81" s="7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</row>
    <row r="82" spans="2:52" s="1" customFormat="1" ht="14.25">
      <c r="B82" s="31" t="s">
        <v>97</v>
      </c>
      <c r="C82" s="56" t="s">
        <v>98</v>
      </c>
      <c r="D82" s="8">
        <f aca="true" t="shared" si="12" ref="D82:V82">SUM(D78:D81)</f>
        <v>747252.52</v>
      </c>
      <c r="E82" s="8">
        <f t="shared" si="12"/>
        <v>717252.52</v>
      </c>
      <c r="F82" s="8">
        <f t="shared" si="12"/>
        <v>0</v>
      </c>
      <c r="G82" s="8">
        <f t="shared" si="12"/>
        <v>0</v>
      </c>
      <c r="H82" s="8">
        <f t="shared" si="12"/>
        <v>0</v>
      </c>
      <c r="I82" s="8">
        <f t="shared" si="12"/>
        <v>0</v>
      </c>
      <c r="J82" s="8">
        <f t="shared" si="12"/>
        <v>0</v>
      </c>
      <c r="K82" s="8">
        <f t="shared" si="12"/>
        <v>0</v>
      </c>
      <c r="L82" s="8">
        <f t="shared" si="12"/>
        <v>0</v>
      </c>
      <c r="M82" s="8">
        <f t="shared" si="12"/>
        <v>0</v>
      </c>
      <c r="N82" s="8">
        <f t="shared" si="12"/>
        <v>0</v>
      </c>
      <c r="O82" s="8">
        <f t="shared" si="12"/>
        <v>0</v>
      </c>
      <c r="P82" s="8">
        <f t="shared" si="12"/>
        <v>0</v>
      </c>
      <c r="Q82" s="8">
        <f t="shared" si="12"/>
        <v>0</v>
      </c>
      <c r="R82" s="8">
        <f t="shared" si="12"/>
        <v>0</v>
      </c>
      <c r="S82" s="8">
        <f t="shared" si="12"/>
        <v>0</v>
      </c>
      <c r="T82" s="8">
        <f t="shared" si="12"/>
        <v>0</v>
      </c>
      <c r="U82" s="8">
        <f t="shared" si="12"/>
        <v>0</v>
      </c>
      <c r="V82" s="8">
        <f t="shared" si="12"/>
        <v>0</v>
      </c>
      <c r="W82" s="38">
        <f>'[1]Табела3'!G65</f>
        <v>0</v>
      </c>
      <c r="X82" s="8">
        <f>SUM(X78:X81)</f>
        <v>30000</v>
      </c>
      <c r="Y82" s="8">
        <f>SUM(Y78:Y81)</f>
        <v>0</v>
      </c>
      <c r="Z82" s="8">
        <f>SUM(Z78:Z81)</f>
        <v>0</v>
      </c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</row>
    <row r="83" spans="2:52" s="1" customFormat="1" ht="15">
      <c r="B83" s="49">
        <v>4442</v>
      </c>
      <c r="C83" s="57" t="s">
        <v>99</v>
      </c>
      <c r="D83" s="6">
        <f>E83+G83+X83+Y83+Z83</f>
        <v>864.98</v>
      </c>
      <c r="E83" s="6">
        <v>864.98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37">
        <f>'[1]Табела3'!G83</f>
        <v>0</v>
      </c>
      <c r="X83" s="7"/>
      <c r="Y83" s="7"/>
      <c r="Z83" s="7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</row>
    <row r="84" spans="2:52" s="1" customFormat="1" ht="14.25">
      <c r="B84" s="31" t="s">
        <v>100</v>
      </c>
      <c r="C84" s="56" t="s">
        <v>101</v>
      </c>
      <c r="D84" s="8">
        <f aca="true" t="shared" si="13" ref="D84:V84">SUM(D83:D83)</f>
        <v>864.98</v>
      </c>
      <c r="E84" s="8">
        <f t="shared" si="13"/>
        <v>864.98</v>
      </c>
      <c r="F84" s="8">
        <f t="shared" si="13"/>
        <v>0</v>
      </c>
      <c r="G84" s="8">
        <f t="shared" si="13"/>
        <v>0</v>
      </c>
      <c r="H84" s="8">
        <f t="shared" si="13"/>
        <v>0</v>
      </c>
      <c r="I84" s="8">
        <f t="shared" si="13"/>
        <v>0</v>
      </c>
      <c r="J84" s="8">
        <f t="shared" si="13"/>
        <v>0</v>
      </c>
      <c r="K84" s="8">
        <f t="shared" si="13"/>
        <v>0</v>
      </c>
      <c r="L84" s="8">
        <f t="shared" si="13"/>
        <v>0</v>
      </c>
      <c r="M84" s="8">
        <f t="shared" si="13"/>
        <v>0</v>
      </c>
      <c r="N84" s="8">
        <f t="shared" si="13"/>
        <v>0</v>
      </c>
      <c r="O84" s="8">
        <f t="shared" si="13"/>
        <v>0</v>
      </c>
      <c r="P84" s="8">
        <f t="shared" si="13"/>
        <v>0</v>
      </c>
      <c r="Q84" s="8">
        <f t="shared" si="13"/>
        <v>0</v>
      </c>
      <c r="R84" s="8">
        <f t="shared" si="13"/>
        <v>0</v>
      </c>
      <c r="S84" s="8">
        <f t="shared" si="13"/>
        <v>0</v>
      </c>
      <c r="T84" s="8">
        <f t="shared" si="13"/>
        <v>0</v>
      </c>
      <c r="U84" s="8">
        <f t="shared" si="13"/>
        <v>0</v>
      </c>
      <c r="V84" s="8">
        <f t="shared" si="13"/>
        <v>0</v>
      </c>
      <c r="W84" s="38">
        <f>'[1]Табела3'!G85</f>
        <v>0</v>
      </c>
      <c r="X84" s="8">
        <f>SUM(X83:X83)</f>
        <v>0</v>
      </c>
      <c r="Y84" s="8">
        <f>SUM(Y83:Y83)</f>
        <v>0</v>
      </c>
      <c r="Z84" s="8">
        <f>SUM(Z83:Z83)</f>
        <v>0</v>
      </c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</row>
    <row r="85" spans="2:54" s="40" customFormat="1" ht="15">
      <c r="B85" s="32" t="s">
        <v>102</v>
      </c>
      <c r="C85" s="57" t="s">
        <v>103</v>
      </c>
      <c r="D85" s="6"/>
      <c r="E85" s="6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37">
        <f>'[1]Табела3'!G94</f>
        <v>0</v>
      </c>
      <c r="X85" s="7"/>
      <c r="Y85" s="7"/>
      <c r="Z85" s="7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1"/>
      <c r="BB85" s="1"/>
    </row>
    <row r="86" spans="2:52" s="1" customFormat="1" ht="14.25">
      <c r="B86" s="33" t="s">
        <v>104</v>
      </c>
      <c r="C86" s="58" t="s">
        <v>105</v>
      </c>
      <c r="D86" s="9">
        <f aca="true" t="shared" si="14" ref="D86:V86">SUM(D85)</f>
        <v>0</v>
      </c>
      <c r="E86" s="9">
        <f t="shared" si="14"/>
        <v>0</v>
      </c>
      <c r="F86" s="9">
        <f t="shared" si="14"/>
        <v>0</v>
      </c>
      <c r="G86" s="9">
        <f t="shared" si="14"/>
        <v>0</v>
      </c>
      <c r="H86" s="9">
        <f t="shared" si="14"/>
        <v>0</v>
      </c>
      <c r="I86" s="9">
        <f t="shared" si="14"/>
        <v>0</v>
      </c>
      <c r="J86" s="9">
        <f t="shared" si="14"/>
        <v>0</v>
      </c>
      <c r="K86" s="9">
        <f t="shared" si="14"/>
        <v>0</v>
      </c>
      <c r="L86" s="9">
        <f t="shared" si="14"/>
        <v>0</v>
      </c>
      <c r="M86" s="9">
        <f t="shared" si="14"/>
        <v>0</v>
      </c>
      <c r="N86" s="9">
        <f t="shared" si="14"/>
        <v>0</v>
      </c>
      <c r="O86" s="9">
        <f t="shared" si="14"/>
        <v>0</v>
      </c>
      <c r="P86" s="9">
        <f t="shared" si="14"/>
        <v>0</v>
      </c>
      <c r="Q86" s="9">
        <f t="shared" si="14"/>
        <v>0</v>
      </c>
      <c r="R86" s="9">
        <f t="shared" si="14"/>
        <v>0</v>
      </c>
      <c r="S86" s="9">
        <f t="shared" si="14"/>
        <v>0</v>
      </c>
      <c r="T86" s="9">
        <f t="shared" si="14"/>
        <v>0</v>
      </c>
      <c r="U86" s="9">
        <f t="shared" si="14"/>
        <v>0</v>
      </c>
      <c r="V86" s="9">
        <f t="shared" si="14"/>
        <v>0</v>
      </c>
      <c r="W86" s="38">
        <f>'[1]Табела3'!G95</f>
        <v>0</v>
      </c>
      <c r="X86" s="9">
        <f>SUM(X85)</f>
        <v>0</v>
      </c>
      <c r="Y86" s="9">
        <f>SUM(Y85)</f>
        <v>0</v>
      </c>
      <c r="Z86" s="9">
        <f>SUM(Z85)</f>
        <v>0</v>
      </c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</row>
    <row r="87" spans="2:52" s="1" customFormat="1" ht="15">
      <c r="B87" s="30" t="s">
        <v>150</v>
      </c>
      <c r="C87" s="57" t="s">
        <v>151</v>
      </c>
      <c r="D87" s="6">
        <f>E87+G87+X87+Y87+Z87</f>
        <v>0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</row>
    <row r="88" spans="2:52" s="1" customFormat="1" ht="15">
      <c r="B88" s="30" t="s">
        <v>106</v>
      </c>
      <c r="C88" s="57" t="s">
        <v>107</v>
      </c>
      <c r="D88" s="6">
        <f>E88+G88+X88+Y88+Z88</f>
        <v>0</v>
      </c>
      <c r="E88" s="6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37">
        <f>'[1]Табела3'!G110</f>
        <v>0</v>
      </c>
      <c r="X88" s="7"/>
      <c r="Y88" s="7"/>
      <c r="Z88" s="7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</row>
    <row r="89" spans="2:52" s="1" customFormat="1" ht="14.25">
      <c r="B89" s="31" t="s">
        <v>108</v>
      </c>
      <c r="C89" s="56" t="s">
        <v>109</v>
      </c>
      <c r="D89" s="8">
        <f>SUM(D87:D88)</f>
        <v>0</v>
      </c>
      <c r="E89" s="8">
        <f>SUM(E87:F88)</f>
        <v>0</v>
      </c>
      <c r="F89" s="8">
        <f aca="true" t="shared" si="15" ref="F89:V89">SUM(F88:F88)</f>
        <v>0</v>
      </c>
      <c r="G89" s="8">
        <f t="shared" si="15"/>
        <v>0</v>
      </c>
      <c r="H89" s="8">
        <f t="shared" si="15"/>
        <v>0</v>
      </c>
      <c r="I89" s="8">
        <f t="shared" si="15"/>
        <v>0</v>
      </c>
      <c r="J89" s="8">
        <f t="shared" si="15"/>
        <v>0</v>
      </c>
      <c r="K89" s="8">
        <f t="shared" si="15"/>
        <v>0</v>
      </c>
      <c r="L89" s="8">
        <f t="shared" si="15"/>
        <v>0</v>
      </c>
      <c r="M89" s="8">
        <f t="shared" si="15"/>
        <v>0</v>
      </c>
      <c r="N89" s="8">
        <f t="shared" si="15"/>
        <v>0</v>
      </c>
      <c r="O89" s="8">
        <f t="shared" si="15"/>
        <v>0</v>
      </c>
      <c r="P89" s="8">
        <f t="shared" si="15"/>
        <v>0</v>
      </c>
      <c r="Q89" s="8">
        <f t="shared" si="15"/>
        <v>0</v>
      </c>
      <c r="R89" s="8">
        <f t="shared" si="15"/>
        <v>0</v>
      </c>
      <c r="S89" s="8">
        <f t="shared" si="15"/>
        <v>0</v>
      </c>
      <c r="T89" s="8">
        <f t="shared" si="15"/>
        <v>0</v>
      </c>
      <c r="U89" s="8">
        <f t="shared" si="15"/>
        <v>0</v>
      </c>
      <c r="V89" s="8">
        <f t="shared" si="15"/>
        <v>0</v>
      </c>
      <c r="W89" s="38">
        <f>'[1]Табела3'!G112</f>
        <v>0</v>
      </c>
      <c r="X89" s="8">
        <f>SUM(X88:X88)</f>
        <v>0</v>
      </c>
      <c r="Y89" s="8">
        <f>SUM(Y88:Y88)</f>
        <v>0</v>
      </c>
      <c r="Z89" s="8">
        <f>SUM(Z88:Z88)</f>
        <v>0</v>
      </c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</row>
    <row r="90" spans="2:52" s="1" customFormat="1" ht="15">
      <c r="B90" s="30" t="s">
        <v>110</v>
      </c>
      <c r="C90" s="57" t="s">
        <v>111</v>
      </c>
      <c r="D90" s="6">
        <f>E90+X90+Y90+Z90</f>
        <v>0</v>
      </c>
      <c r="E90" s="6">
        <v>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37">
        <f>'[1]Табела3'!G120</f>
        <v>0</v>
      </c>
      <c r="X90" s="7"/>
      <c r="Y90" s="7"/>
      <c r="Z90" s="7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</row>
    <row r="91" spans="2:52" s="1" customFormat="1" ht="14.25">
      <c r="B91" s="31" t="s">
        <v>112</v>
      </c>
      <c r="C91" s="56" t="s">
        <v>113</v>
      </c>
      <c r="D91" s="8">
        <f aca="true" t="shared" si="16" ref="D91:V91">SUM(D90:D90)</f>
        <v>0</v>
      </c>
      <c r="E91" s="8">
        <f t="shared" si="16"/>
        <v>0</v>
      </c>
      <c r="F91" s="8">
        <f t="shared" si="16"/>
        <v>0</v>
      </c>
      <c r="G91" s="8">
        <f t="shared" si="16"/>
        <v>0</v>
      </c>
      <c r="H91" s="8">
        <f t="shared" si="16"/>
        <v>0</v>
      </c>
      <c r="I91" s="8">
        <f t="shared" si="16"/>
        <v>0</v>
      </c>
      <c r="J91" s="8">
        <f t="shared" si="16"/>
        <v>0</v>
      </c>
      <c r="K91" s="8">
        <f t="shared" si="16"/>
        <v>0</v>
      </c>
      <c r="L91" s="8">
        <f t="shared" si="16"/>
        <v>0</v>
      </c>
      <c r="M91" s="8">
        <f t="shared" si="16"/>
        <v>0</v>
      </c>
      <c r="N91" s="8">
        <f t="shared" si="16"/>
        <v>0</v>
      </c>
      <c r="O91" s="8">
        <f t="shared" si="16"/>
        <v>0</v>
      </c>
      <c r="P91" s="8">
        <f t="shared" si="16"/>
        <v>0</v>
      </c>
      <c r="Q91" s="8">
        <f t="shared" si="16"/>
        <v>0</v>
      </c>
      <c r="R91" s="8">
        <f t="shared" si="16"/>
        <v>0</v>
      </c>
      <c r="S91" s="8">
        <f t="shared" si="16"/>
        <v>0</v>
      </c>
      <c r="T91" s="8">
        <f t="shared" si="16"/>
        <v>0</v>
      </c>
      <c r="U91" s="8">
        <f t="shared" si="16"/>
        <v>0</v>
      </c>
      <c r="V91" s="8">
        <f t="shared" si="16"/>
        <v>0</v>
      </c>
      <c r="W91" s="38">
        <f>'[1]Табела3'!G121</f>
        <v>0</v>
      </c>
      <c r="X91" s="8">
        <f>SUM(X90:X90)</f>
        <v>0</v>
      </c>
      <c r="Y91" s="8">
        <f>SUM(Y90:Y90)</f>
        <v>0</v>
      </c>
      <c r="Z91" s="8">
        <f>SUM(Z90:Z90)</f>
        <v>0</v>
      </c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</row>
    <row r="92" spans="2:52" s="1" customFormat="1" ht="15">
      <c r="B92" s="30" t="s">
        <v>114</v>
      </c>
      <c r="C92" s="57" t="s">
        <v>115</v>
      </c>
      <c r="D92" s="6">
        <f>E92+X92+Y92+Z92</f>
        <v>597960</v>
      </c>
      <c r="E92" s="6">
        <v>484870</v>
      </c>
      <c r="F92" s="7"/>
      <c r="G92" s="7">
        <v>10000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37">
        <f>'[1]Табела3'!G123</f>
        <v>0</v>
      </c>
      <c r="X92" s="7"/>
      <c r="Y92" s="7">
        <v>113090</v>
      </c>
      <c r="Z92" s="7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</row>
    <row r="93" spans="2:52" s="1" customFormat="1" ht="15">
      <c r="B93" s="30" t="s">
        <v>116</v>
      </c>
      <c r="C93" s="57" t="s">
        <v>117</v>
      </c>
      <c r="D93" s="6">
        <f>E93+X93+Y93+Z93</f>
        <v>54960</v>
      </c>
      <c r="E93" s="6">
        <v>54960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37">
        <f>'[1]Табела3'!G127</f>
        <v>0</v>
      </c>
      <c r="X93" s="7"/>
      <c r="Y93" s="7"/>
      <c r="Z93" s="7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</row>
    <row r="94" spans="2:52" s="1" customFormat="1" ht="15">
      <c r="B94" s="49">
        <v>5128</v>
      </c>
      <c r="C94" s="57" t="s">
        <v>153</v>
      </c>
      <c r="D94" s="6">
        <f>E94+G94+X94+Y94+Z94</f>
        <v>0</v>
      </c>
      <c r="E94" s="6">
        <v>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37"/>
      <c r="X94" s="7"/>
      <c r="Y94" s="7"/>
      <c r="Z94" s="7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</row>
    <row r="95" spans="2:52" s="1" customFormat="1" ht="24">
      <c r="B95" s="49">
        <v>5129</v>
      </c>
      <c r="C95" s="57" t="s">
        <v>143</v>
      </c>
      <c r="D95" s="6">
        <f>E95+G95+X95+Y95+Z95</f>
        <v>0</v>
      </c>
      <c r="E95" s="6">
        <v>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37">
        <f>'[1]Табела3'!G129</f>
        <v>0</v>
      </c>
      <c r="X95" s="7"/>
      <c r="Y95" s="7"/>
      <c r="Z95" s="7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</row>
    <row r="96" spans="2:52" s="1" customFormat="1" ht="14.25">
      <c r="B96" s="31" t="s">
        <v>118</v>
      </c>
      <c r="C96" s="56" t="s">
        <v>119</v>
      </c>
      <c r="D96" s="8">
        <f>SUM(D92:D95)</f>
        <v>652920</v>
      </c>
      <c r="E96" s="8">
        <f>SUM(E92:E95)</f>
        <v>539830</v>
      </c>
      <c r="F96" s="8">
        <f aca="true" t="shared" si="17" ref="F96:V96">SUM(F92:F95)</f>
        <v>0</v>
      </c>
      <c r="G96" s="8">
        <f t="shared" si="17"/>
        <v>10000</v>
      </c>
      <c r="H96" s="8">
        <f t="shared" si="17"/>
        <v>0</v>
      </c>
      <c r="I96" s="8">
        <f t="shared" si="17"/>
        <v>0</v>
      </c>
      <c r="J96" s="8">
        <f t="shared" si="17"/>
        <v>0</v>
      </c>
      <c r="K96" s="8">
        <f t="shared" si="17"/>
        <v>0</v>
      </c>
      <c r="L96" s="8">
        <f t="shared" si="17"/>
        <v>0</v>
      </c>
      <c r="M96" s="8">
        <f t="shared" si="17"/>
        <v>0</v>
      </c>
      <c r="N96" s="8">
        <f t="shared" si="17"/>
        <v>0</v>
      </c>
      <c r="O96" s="8">
        <f t="shared" si="17"/>
        <v>0</v>
      </c>
      <c r="P96" s="8">
        <f t="shared" si="17"/>
        <v>0</v>
      </c>
      <c r="Q96" s="8">
        <f t="shared" si="17"/>
        <v>0</v>
      </c>
      <c r="R96" s="8">
        <f t="shared" si="17"/>
        <v>0</v>
      </c>
      <c r="S96" s="8">
        <f t="shared" si="17"/>
        <v>0</v>
      </c>
      <c r="T96" s="8">
        <f t="shared" si="17"/>
        <v>0</v>
      </c>
      <c r="U96" s="8">
        <f t="shared" si="17"/>
        <v>0</v>
      </c>
      <c r="V96" s="8">
        <f t="shared" si="17"/>
        <v>0</v>
      </c>
      <c r="W96" s="38">
        <f>'[1]Табела3'!G131</f>
        <v>0</v>
      </c>
      <c r="X96" s="8">
        <f>SUM(X92:X95)</f>
        <v>0</v>
      </c>
      <c r="Y96" s="8">
        <f>SUM(Y92:Y95)</f>
        <v>113090</v>
      </c>
      <c r="Z96" s="8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</row>
    <row r="97" spans="2:52" s="1" customFormat="1" ht="15">
      <c r="B97" s="49">
        <v>5151</v>
      </c>
      <c r="C97" s="57" t="s">
        <v>144</v>
      </c>
      <c r="D97" s="6">
        <f>E97+G97+X97+Y97+Z97</f>
        <v>30000</v>
      </c>
      <c r="E97" s="6">
        <v>30000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37">
        <f>'[1]Табела3'!G131</f>
        <v>0</v>
      </c>
      <c r="X97" s="7"/>
      <c r="Y97" s="7"/>
      <c r="Z97" s="7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</row>
    <row r="98" spans="2:52" s="1" customFormat="1" ht="14.25">
      <c r="B98" s="52">
        <v>515</v>
      </c>
      <c r="C98" s="56" t="s">
        <v>145</v>
      </c>
      <c r="D98" s="8">
        <f>SUM(D97:D97)</f>
        <v>30000</v>
      </c>
      <c r="E98" s="8">
        <f>SUM(E97:E97)</f>
        <v>30000</v>
      </c>
      <c r="F98" s="8">
        <f aca="true" t="shared" si="18" ref="F98:Z98">SUM(F97:F97)</f>
        <v>0</v>
      </c>
      <c r="G98" s="8">
        <f t="shared" si="18"/>
        <v>0</v>
      </c>
      <c r="H98" s="8">
        <f t="shared" si="18"/>
        <v>0</v>
      </c>
      <c r="I98" s="8">
        <f t="shared" si="18"/>
        <v>0</v>
      </c>
      <c r="J98" s="8">
        <f t="shared" si="18"/>
        <v>0</v>
      </c>
      <c r="K98" s="8">
        <f t="shared" si="18"/>
        <v>0</v>
      </c>
      <c r="L98" s="8">
        <f t="shared" si="18"/>
        <v>0</v>
      </c>
      <c r="M98" s="8">
        <f t="shared" si="18"/>
        <v>0</v>
      </c>
      <c r="N98" s="8">
        <f t="shared" si="18"/>
        <v>0</v>
      </c>
      <c r="O98" s="8">
        <f t="shared" si="18"/>
        <v>0</v>
      </c>
      <c r="P98" s="8">
        <f t="shared" si="18"/>
        <v>0</v>
      </c>
      <c r="Q98" s="8">
        <f t="shared" si="18"/>
        <v>0</v>
      </c>
      <c r="R98" s="8">
        <f t="shared" si="18"/>
        <v>0</v>
      </c>
      <c r="S98" s="8">
        <f t="shared" si="18"/>
        <v>0</v>
      </c>
      <c r="T98" s="8">
        <f t="shared" si="18"/>
        <v>0</v>
      </c>
      <c r="U98" s="8">
        <f t="shared" si="18"/>
        <v>0</v>
      </c>
      <c r="V98" s="8">
        <f t="shared" si="18"/>
        <v>0</v>
      </c>
      <c r="W98" s="8">
        <f t="shared" si="18"/>
        <v>0</v>
      </c>
      <c r="X98" s="8">
        <f t="shared" si="18"/>
        <v>0</v>
      </c>
      <c r="Y98" s="8">
        <f t="shared" si="18"/>
        <v>0</v>
      </c>
      <c r="Z98" s="8">
        <f t="shared" si="18"/>
        <v>0</v>
      </c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</row>
    <row r="99" spans="2:23" s="1" customFormat="1" ht="15.75" thickBot="1">
      <c r="B99" s="60"/>
      <c r="C99" s="10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2:26" s="1" customFormat="1" ht="26.25" customHeight="1" thickBot="1" thickTop="1">
      <c r="B100" s="59"/>
      <c r="C100" s="13" t="s">
        <v>120</v>
      </c>
      <c r="D100" s="14">
        <f aca="true" t="shared" si="19" ref="D100:Z100">D38+D42+D44+D48+D50+D52+D59+D62+D71+D74+D77+D82+D84+D89+D91+D96+D98</f>
        <v>25558336.46</v>
      </c>
      <c r="E100" s="14">
        <f t="shared" si="19"/>
        <v>24611909.42</v>
      </c>
      <c r="F100" s="14">
        <f t="shared" si="19"/>
        <v>0</v>
      </c>
      <c r="G100" s="14">
        <f t="shared" si="19"/>
        <v>10000</v>
      </c>
      <c r="H100" s="14">
        <f t="shared" si="19"/>
        <v>0</v>
      </c>
      <c r="I100" s="14">
        <f t="shared" si="19"/>
        <v>0</v>
      </c>
      <c r="J100" s="14">
        <f t="shared" si="19"/>
        <v>0</v>
      </c>
      <c r="K100" s="14">
        <f t="shared" si="19"/>
        <v>0</v>
      </c>
      <c r="L100" s="14">
        <f t="shared" si="19"/>
        <v>0</v>
      </c>
      <c r="M100" s="14">
        <f t="shared" si="19"/>
        <v>0</v>
      </c>
      <c r="N100" s="14">
        <f t="shared" si="19"/>
        <v>0</v>
      </c>
      <c r="O100" s="14">
        <f t="shared" si="19"/>
        <v>0</v>
      </c>
      <c r="P100" s="14">
        <f t="shared" si="19"/>
        <v>0</v>
      </c>
      <c r="Q100" s="14">
        <f t="shared" si="19"/>
        <v>0</v>
      </c>
      <c r="R100" s="14">
        <f t="shared" si="19"/>
        <v>0</v>
      </c>
      <c r="S100" s="14">
        <f t="shared" si="19"/>
        <v>0</v>
      </c>
      <c r="T100" s="14">
        <f t="shared" si="19"/>
        <v>0</v>
      </c>
      <c r="U100" s="14">
        <f t="shared" si="19"/>
        <v>0</v>
      </c>
      <c r="V100" s="14">
        <f t="shared" si="19"/>
        <v>0</v>
      </c>
      <c r="W100" s="14" t="e">
        <f t="shared" si="19"/>
        <v>#REF!</v>
      </c>
      <c r="X100" s="14">
        <f t="shared" si="19"/>
        <v>778780.31</v>
      </c>
      <c r="Y100" s="14">
        <f t="shared" si="19"/>
        <v>166924</v>
      </c>
      <c r="Z100" s="14">
        <f t="shared" si="19"/>
        <v>722.73</v>
      </c>
    </row>
    <row r="101" spans="3:23" s="1" customFormat="1" ht="13.5" thickTop="1">
      <c r="C101" s="15"/>
      <c r="D101" s="16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2:23" s="1" customFormat="1" ht="14.25">
      <c r="B102" s="18"/>
      <c r="C102" s="19" t="s">
        <v>121</v>
      </c>
      <c r="D102" s="20">
        <f>E100+F100+K100+L100+M100+N100+Q100+S100+T100+U100+V100</f>
        <v>24611909.42</v>
      </c>
      <c r="G102" s="21" t="s">
        <v>122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2"/>
      <c r="R102" s="22"/>
      <c r="S102" s="22"/>
      <c r="T102" s="22"/>
      <c r="U102" s="22"/>
      <c r="V102" s="22"/>
      <c r="W102" s="22"/>
    </row>
    <row r="103" spans="2:24" s="1" customFormat="1" ht="17.25" customHeight="1">
      <c r="B103" s="23"/>
      <c r="C103" s="19" t="s">
        <v>123</v>
      </c>
      <c r="D103" s="24">
        <f>X100+Y100+Z100</f>
        <v>946427.04</v>
      </c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 s="39"/>
    </row>
    <row r="104" spans="2:16" s="1" customFormat="1" ht="26.25" customHeight="1">
      <c r="B104" s="23"/>
      <c r="C104" s="19" t="s">
        <v>135</v>
      </c>
      <c r="D104" s="24">
        <f>D102+D103</f>
        <v>25558336.46</v>
      </c>
      <c r="E104" s="34"/>
      <c r="F104" s="25"/>
      <c r="G104"/>
      <c r="H104"/>
      <c r="I104"/>
      <c r="J104"/>
      <c r="K104"/>
      <c r="L104"/>
      <c r="M104"/>
      <c r="N104"/>
      <c r="O104"/>
      <c r="P104"/>
    </row>
    <row r="105" spans="2:23" s="1" customFormat="1" ht="13.5" thickBot="1">
      <c r="B105" s="94"/>
      <c r="C105" s="94"/>
      <c r="D105" s="95"/>
      <c r="E105" s="26"/>
      <c r="F105" s="26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27"/>
      <c r="W105" s="27"/>
    </row>
    <row r="106" ht="13.5" thickTop="1"/>
  </sheetData>
  <sheetProtection/>
  <mergeCells count="19">
    <mergeCell ref="E20:G20"/>
    <mergeCell ref="G105:U105"/>
    <mergeCell ref="B105:D105"/>
    <mergeCell ref="C32:F33"/>
    <mergeCell ref="E14:G14"/>
    <mergeCell ref="E15:G15"/>
    <mergeCell ref="E18:G18"/>
    <mergeCell ref="E16:G16"/>
    <mergeCell ref="E19:G19"/>
    <mergeCell ref="X11:X13"/>
    <mergeCell ref="Y11:Y13"/>
    <mergeCell ref="B1:AA4"/>
    <mergeCell ref="B20:D20"/>
    <mergeCell ref="E17:G17"/>
    <mergeCell ref="C8:F9"/>
    <mergeCell ref="D11:D13"/>
    <mergeCell ref="B11:B13"/>
    <mergeCell ref="C11:C13"/>
    <mergeCell ref="E11:G13"/>
  </mergeCells>
  <conditionalFormatting sqref="E104:F104">
    <cfRule type="cellIs" priority="1" dxfId="0" operator="notEqual" stopIfTrue="1">
      <formula>0</formula>
    </cfRule>
  </conditionalFormatting>
  <printOptions verticalCentered="1"/>
  <pageMargins left="0.35433070866141736" right="0.1968503937007874" top="0.5511811023622047" bottom="0.629921259842519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vesna.crepulja</dc:creator>
  <cp:keywords/>
  <dc:description/>
  <cp:lastModifiedBy>Nikola Savic</cp:lastModifiedBy>
  <cp:lastPrinted>2022-02-03T09:51:04Z</cp:lastPrinted>
  <dcterms:created xsi:type="dcterms:W3CDTF">2013-01-11T10:14:19Z</dcterms:created>
  <dcterms:modified xsi:type="dcterms:W3CDTF">2023-10-13T10:51:09Z</dcterms:modified>
  <cp:category/>
  <cp:version/>
  <cp:contentType/>
  <cp:contentStatus/>
</cp:coreProperties>
</file>